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01_VZT - Vzduchotechnika" sheetId="2" r:id="rId2"/>
  </sheets>
  <definedNames>
    <definedName name="_xlnm.Print_Area" localSheetId="0">'Rekapitulácia stavby'!$C$4:$AP$70,'Rekapitulácia stavby'!$C$76:$AP$96</definedName>
    <definedName name="_xlnm.Print_Titles" localSheetId="0">'Rekapitulácia stavby'!$85:$85</definedName>
    <definedName name="_xlnm.Print_Area" localSheetId="1">'01_VZT - Vzduchotechnika'!$C$4:$Q$70,'01_VZT - Vzduchotechnika'!$C$76:$Q$104,'01_VZT - Vzduchotechnika'!$C$110:$Q$170</definedName>
    <definedName name="_xlnm.Print_Titles" localSheetId="1">'01_VZT - Vzduchotechnika'!$120:$120</definedName>
  </definedNames>
  <calcPr/>
</workbook>
</file>

<file path=xl/calcChain.xml><?xml version="1.0" encoding="utf-8"?>
<calcChain xmlns="http://schemas.openxmlformats.org/spreadsheetml/2006/main">
  <c i="2" r="M122"/>
  <c i="1" r="BA88"/>
  <c r="AZ88"/>
  <c i="2" r="BI170"/>
  <c r="BH170"/>
  <c r="BG170"/>
  <c r="BE170"/>
  <c r="X170"/>
  <c r="W170"/>
  <c r="V170"/>
  <c r="BK170"/>
  <c r="P170"/>
  <c r="BF170"/>
  <c r="BI169"/>
  <c r="BH169"/>
  <c r="BG169"/>
  <c r="BE169"/>
  <c r="X169"/>
  <c r="W169"/>
  <c r="V169"/>
  <c r="BK169"/>
  <c r="P169"/>
  <c r="BF169"/>
  <c r="BI168"/>
  <c r="BH168"/>
  <c r="BG168"/>
  <c r="BE168"/>
  <c r="X168"/>
  <c r="W168"/>
  <c r="V168"/>
  <c r="BK168"/>
  <c r="P168"/>
  <c r="BF168"/>
  <c r="BI167"/>
  <c r="BH167"/>
  <c r="BG167"/>
  <c r="BE167"/>
  <c r="X167"/>
  <c r="W167"/>
  <c r="V167"/>
  <c r="BK167"/>
  <c r="P167"/>
  <c r="BF167"/>
  <c r="BI166"/>
  <c r="BH166"/>
  <c r="BG166"/>
  <c r="BE166"/>
  <c r="X166"/>
  <c r="X165"/>
  <c r="W166"/>
  <c r="W165"/>
  <c r="V166"/>
  <c r="BK166"/>
  <c r="BK165"/>
  <c r="M165"/>
  <c r="P166"/>
  <c r="BF166"/>
  <c r="K94"/>
  <c r="H94"/>
  <c r="M94"/>
  <c r="BI164"/>
  <c r="BH164"/>
  <c r="BG164"/>
  <c r="BE164"/>
  <c r="X164"/>
  <c r="W164"/>
  <c r="AD164"/>
  <c r="AB164"/>
  <c r="Z164"/>
  <c r="V164"/>
  <c r="BK164"/>
  <c r="P164"/>
  <c r="BF164"/>
  <c r="BI163"/>
  <c r="BH163"/>
  <c r="BG163"/>
  <c r="BE163"/>
  <c r="X163"/>
  <c r="W163"/>
  <c r="AD163"/>
  <c r="AB163"/>
  <c r="Z163"/>
  <c r="V163"/>
  <c r="BK163"/>
  <c r="P163"/>
  <c r="BF163"/>
  <c r="BI162"/>
  <c r="BH162"/>
  <c r="BG162"/>
  <c r="BE162"/>
  <c r="X162"/>
  <c r="X161"/>
  <c r="W162"/>
  <c r="W161"/>
  <c r="AD162"/>
  <c r="AD161"/>
  <c r="AB162"/>
  <c r="AB161"/>
  <c r="Z162"/>
  <c r="Z161"/>
  <c r="V162"/>
  <c r="BK162"/>
  <c r="BK161"/>
  <c r="M161"/>
  <c r="P162"/>
  <c r="BF162"/>
  <c r="M93"/>
  <c r="K93"/>
  <c r="H93"/>
  <c r="BI160"/>
  <c r="BH160"/>
  <c r="BG160"/>
  <c r="BE160"/>
  <c r="X160"/>
  <c r="W160"/>
  <c r="AD160"/>
  <c r="AB160"/>
  <c r="Z160"/>
  <c r="V160"/>
  <c r="BK160"/>
  <c r="P160"/>
  <c r="BF160"/>
  <c r="BI159"/>
  <c r="BH159"/>
  <c r="BG159"/>
  <c r="BE159"/>
  <c r="X159"/>
  <c r="W159"/>
  <c r="AD159"/>
  <c r="AB159"/>
  <c r="Z159"/>
  <c r="V159"/>
  <c r="BK159"/>
  <c r="P159"/>
  <c r="BF159"/>
  <c r="BI157"/>
  <c r="BH157"/>
  <c r="BG157"/>
  <c r="BE157"/>
  <c r="X157"/>
  <c r="W157"/>
  <c r="AD157"/>
  <c r="AB157"/>
  <c r="Z157"/>
  <c r="V157"/>
  <c r="BK157"/>
  <c r="P157"/>
  <c r="BF157"/>
  <c r="BI155"/>
  <c r="BH155"/>
  <c r="BG155"/>
  <c r="BE155"/>
  <c r="X155"/>
  <c r="W155"/>
  <c r="AD155"/>
  <c r="AB155"/>
  <c r="Z155"/>
  <c r="V155"/>
  <c r="BK155"/>
  <c r="P155"/>
  <c r="BF155"/>
  <c r="BI153"/>
  <c r="BH153"/>
  <c r="BG153"/>
  <c r="BE153"/>
  <c r="X153"/>
  <c r="W153"/>
  <c r="AD153"/>
  <c r="AB153"/>
  <c r="Z153"/>
  <c r="V153"/>
  <c r="BK153"/>
  <c r="P153"/>
  <c r="BF153"/>
  <c r="BI151"/>
  <c r="BH151"/>
  <c r="BG151"/>
  <c r="BE151"/>
  <c r="X151"/>
  <c r="W151"/>
  <c r="AD151"/>
  <c r="AB151"/>
  <c r="Z151"/>
  <c r="V151"/>
  <c r="BK151"/>
  <c r="P151"/>
  <c r="BF151"/>
  <c r="BI149"/>
  <c r="BH149"/>
  <c r="BG149"/>
  <c r="BE149"/>
  <c r="X149"/>
  <c r="W149"/>
  <c r="AD149"/>
  <c r="AB149"/>
  <c r="Z149"/>
  <c r="V149"/>
  <c r="BK149"/>
  <c r="P149"/>
  <c r="BF149"/>
  <c r="BI147"/>
  <c r="BH147"/>
  <c r="BG147"/>
  <c r="BE147"/>
  <c r="X147"/>
  <c r="W147"/>
  <c r="AD147"/>
  <c r="AB147"/>
  <c r="Z147"/>
  <c r="V147"/>
  <c r="BK147"/>
  <c r="P147"/>
  <c r="BF147"/>
  <c r="BI145"/>
  <c r="BH145"/>
  <c r="BG145"/>
  <c r="BE145"/>
  <c r="X145"/>
  <c r="X144"/>
  <c r="W145"/>
  <c r="W144"/>
  <c r="AD145"/>
  <c r="AD144"/>
  <c r="AB145"/>
  <c r="AB144"/>
  <c r="Z145"/>
  <c r="Z144"/>
  <c r="V145"/>
  <c r="BK145"/>
  <c r="BK144"/>
  <c r="M144"/>
  <c r="P145"/>
  <c r="BF145"/>
  <c r="M92"/>
  <c r="K92"/>
  <c r="H92"/>
  <c r="BI143"/>
  <c r="BH143"/>
  <c r="BG143"/>
  <c r="BE143"/>
  <c r="X143"/>
  <c r="W143"/>
  <c r="AD143"/>
  <c r="AB143"/>
  <c r="Z143"/>
  <c r="V143"/>
  <c r="BK143"/>
  <c r="P143"/>
  <c r="BF143"/>
  <c r="BI142"/>
  <c r="BH142"/>
  <c r="BG142"/>
  <c r="BE142"/>
  <c r="X142"/>
  <c r="W142"/>
  <c r="AD142"/>
  <c r="AB142"/>
  <c r="Z142"/>
  <c r="V142"/>
  <c r="BK142"/>
  <c r="P142"/>
  <c r="BF142"/>
  <c r="BI141"/>
  <c r="BH141"/>
  <c r="BG141"/>
  <c r="BE141"/>
  <c r="X141"/>
  <c r="W141"/>
  <c r="AD141"/>
  <c r="AB141"/>
  <c r="Z141"/>
  <c r="V141"/>
  <c r="BK141"/>
  <c r="P141"/>
  <c r="BF141"/>
  <c r="BI140"/>
  <c r="BH140"/>
  <c r="BG140"/>
  <c r="BE140"/>
  <c r="X140"/>
  <c r="W140"/>
  <c r="AD140"/>
  <c r="AB140"/>
  <c r="Z140"/>
  <c r="V140"/>
  <c r="BK140"/>
  <c r="P140"/>
  <c r="BF140"/>
  <c r="BI139"/>
  <c r="BH139"/>
  <c r="BG139"/>
  <c r="BE139"/>
  <c r="X139"/>
  <c r="W139"/>
  <c r="AD139"/>
  <c r="AB139"/>
  <c r="Z139"/>
  <c r="V139"/>
  <c r="BK139"/>
  <c r="P139"/>
  <c r="BF139"/>
  <c r="BI138"/>
  <c r="BH138"/>
  <c r="BG138"/>
  <c r="BE138"/>
  <c r="X138"/>
  <c r="W138"/>
  <c r="AD138"/>
  <c r="AB138"/>
  <c r="Z138"/>
  <c r="V138"/>
  <c r="BK138"/>
  <c r="P138"/>
  <c r="BF138"/>
  <c r="BI137"/>
  <c r="BH137"/>
  <c r="BG137"/>
  <c r="BE137"/>
  <c r="X137"/>
  <c r="W137"/>
  <c r="AD137"/>
  <c r="AB137"/>
  <c r="Z137"/>
  <c r="V137"/>
  <c r="BK137"/>
  <c r="P137"/>
  <c r="BF137"/>
  <c r="BI136"/>
  <c r="BH136"/>
  <c r="BG136"/>
  <c r="BE136"/>
  <c r="X136"/>
  <c r="W136"/>
  <c r="AD136"/>
  <c r="AB136"/>
  <c r="Z136"/>
  <c r="V136"/>
  <c r="BK136"/>
  <c r="P136"/>
  <c r="BF136"/>
  <c r="BI135"/>
  <c r="BH135"/>
  <c r="BG135"/>
  <c r="BE135"/>
  <c r="X135"/>
  <c r="W135"/>
  <c r="AD135"/>
  <c r="AB135"/>
  <c r="Z135"/>
  <c r="V135"/>
  <c r="BK135"/>
  <c r="P135"/>
  <c r="BF135"/>
  <c r="BI134"/>
  <c r="BH134"/>
  <c r="BG134"/>
  <c r="BE134"/>
  <c r="X134"/>
  <c r="W134"/>
  <c r="AD134"/>
  <c r="AB134"/>
  <c r="Z134"/>
  <c r="V134"/>
  <c r="BK134"/>
  <c r="P134"/>
  <c r="BF134"/>
  <c r="BI133"/>
  <c r="BH133"/>
  <c r="BG133"/>
  <c r="BE133"/>
  <c r="X133"/>
  <c r="W133"/>
  <c r="AD133"/>
  <c r="AB133"/>
  <c r="Z133"/>
  <c r="V133"/>
  <c r="BK133"/>
  <c r="P133"/>
  <c r="BF133"/>
  <c r="BI132"/>
  <c r="BH132"/>
  <c r="BG132"/>
  <c r="BE132"/>
  <c r="X132"/>
  <c r="W132"/>
  <c r="AD132"/>
  <c r="AB132"/>
  <c r="Z132"/>
  <c r="V132"/>
  <c r="BK132"/>
  <c r="P132"/>
  <c r="BF132"/>
  <c r="BI130"/>
  <c r="BH130"/>
  <c r="BG130"/>
  <c r="BE130"/>
  <c r="X130"/>
  <c r="X129"/>
  <c r="W130"/>
  <c r="W129"/>
  <c r="AD130"/>
  <c r="AD129"/>
  <c r="AB130"/>
  <c r="AB129"/>
  <c r="Z130"/>
  <c r="Z129"/>
  <c r="V130"/>
  <c r="BK130"/>
  <c r="BK129"/>
  <c r="M129"/>
  <c r="P130"/>
  <c r="BF130"/>
  <c r="M91"/>
  <c r="K91"/>
  <c r="H91"/>
  <c r="BI128"/>
  <c r="BH128"/>
  <c r="BG128"/>
  <c r="BE128"/>
  <c r="X128"/>
  <c r="W128"/>
  <c r="AD128"/>
  <c r="AB128"/>
  <c r="Z128"/>
  <c r="V128"/>
  <c r="BK128"/>
  <c r="P128"/>
  <c r="BF128"/>
  <c r="BI127"/>
  <c r="BH127"/>
  <c r="BG127"/>
  <c r="BE127"/>
  <c r="X127"/>
  <c r="W127"/>
  <c r="AD127"/>
  <c r="AB127"/>
  <c r="Z127"/>
  <c r="V127"/>
  <c r="BK127"/>
  <c r="P127"/>
  <c r="BF127"/>
  <c r="BI126"/>
  <c r="BH126"/>
  <c r="BG126"/>
  <c r="BE126"/>
  <c r="X126"/>
  <c r="W126"/>
  <c r="AD126"/>
  <c r="AB126"/>
  <c r="Z126"/>
  <c r="V126"/>
  <c r="BK126"/>
  <c r="P126"/>
  <c r="BF126"/>
  <c r="BI124"/>
  <c r="BH124"/>
  <c r="BG124"/>
  <c r="BE124"/>
  <c r="X124"/>
  <c r="X123"/>
  <c r="X121"/>
  <c r="K88"/>
  <c r="W124"/>
  <c r="W123"/>
  <c r="W121"/>
  <c r="H88"/>
  <c r="AD124"/>
  <c r="AD123"/>
  <c r="AD121"/>
  <c r="AB124"/>
  <c r="AB123"/>
  <c r="AB121"/>
  <c r="Z124"/>
  <c r="Z123"/>
  <c r="Z121"/>
  <c i="1" r="AW88"/>
  <c i="2" r="V124"/>
  <c r="BK124"/>
  <c r="BK123"/>
  <c r="M123"/>
  <c r="BK121"/>
  <c r="M121"/>
  <c r="M88"/>
  <c r="P124"/>
  <c r="BF124"/>
  <c r="M90"/>
  <c r="K90"/>
  <c r="H90"/>
  <c r="M89"/>
  <c r="K89"/>
  <c r="H89"/>
  <c r="M118"/>
  <c r="M117"/>
  <c r="F115"/>
  <c r="F113"/>
  <c r="BI102"/>
  <c r="BH102"/>
  <c r="BG102"/>
  <c r="BE102"/>
  <c r="M102"/>
  <c r="BF102"/>
  <c r="BI101"/>
  <c r="BH101"/>
  <c r="BG101"/>
  <c r="BE101"/>
  <c r="M101"/>
  <c r="BF101"/>
  <c r="BI100"/>
  <c r="BH100"/>
  <c r="BG100"/>
  <c r="BE100"/>
  <c r="M100"/>
  <c r="BF100"/>
  <c r="BI99"/>
  <c r="BH99"/>
  <c r="BG99"/>
  <c r="BE99"/>
  <c r="M99"/>
  <c r="BF99"/>
  <c r="BI98"/>
  <c r="BH98"/>
  <c r="BG98"/>
  <c r="BE98"/>
  <c r="M98"/>
  <c r="BF98"/>
  <c r="BI97"/>
  <c r="H38"/>
  <c i="1" r="BF88"/>
  <c i="2" r="BH97"/>
  <c r="H37"/>
  <c i="1" r="BE88"/>
  <c i="2" r="BG97"/>
  <c r="H36"/>
  <c i="1" r="BD88"/>
  <c i="2" r="BE97"/>
  <c r="M34"/>
  <c i="1" r="AX88"/>
  <c i="2" r="H34"/>
  <c i="1" r="BB88"/>
  <c i="2" r="M97"/>
  <c r="M96"/>
  <c r="L104"/>
  <c r="BF97"/>
  <c r="M35"/>
  <c i="1" r="AY88"/>
  <c i="2" r="H35"/>
  <c i="1" r="BC88"/>
  <c i="2" r="M30"/>
  <c i="1" r="AU88"/>
  <c i="2" r="M29"/>
  <c i="1" r="AT88"/>
  <c i="2" r="M28"/>
  <c i="1" r="AS88"/>
  <c i="2" r="M27"/>
  <c r="M84"/>
  <c r="M83"/>
  <c r="F81"/>
  <c r="F79"/>
  <c r="M32"/>
  <c i="1" r="AG88"/>
  <c i="2" r="L40"/>
  <c r="O15"/>
  <c r="E15"/>
  <c r="F118"/>
  <c r="F84"/>
  <c r="O14"/>
  <c r="O12"/>
  <c r="E12"/>
  <c r="F117"/>
  <c r="F83"/>
  <c r="O11"/>
  <c r="O9"/>
  <c r="M115"/>
  <c r="M81"/>
  <c r="F6"/>
  <c r="F112"/>
  <c r="F78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F87"/>
  <c r="W37"/>
  <c r="BE87"/>
  <c r="W36"/>
  <c r="BD87"/>
  <c r="W35"/>
  <c r="BC87"/>
  <c r="W34"/>
  <c r="BB87"/>
  <c r="BA87"/>
  <c r="AZ87"/>
  <c r="AY87"/>
  <c r="AK34"/>
  <c r="AX87"/>
  <c r="AW87"/>
  <c r="AV87"/>
  <c r="AU87"/>
  <c r="AT87"/>
  <c r="AK28"/>
  <c r="AS87"/>
  <c r="AK2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9"/>
  <c r="AG96"/>
  <c r="CD91"/>
  <c r="W33"/>
  <c r="AV91"/>
  <c r="BY91"/>
  <c r="AK33"/>
  <c r="AN91"/>
  <c r="AN90"/>
  <c r="AV88"/>
  <c r="AN88"/>
  <c r="AN87"/>
  <c r="AN96"/>
  <c r="AM83"/>
  <c r="L83"/>
  <c r="AM82"/>
  <c r="L82"/>
  <c r="AM80"/>
  <c r="L80"/>
  <c r="L78"/>
  <c r="L77"/>
  <c r="AK31"/>
  <c r="AK39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<sst xmlns="http://schemas.openxmlformats.org/spreadsheetml/2006/main">
  <si>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</si>
  <si>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</si>
  <si>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</si>
  <si>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</si>
  <si>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</si>
  <si>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</si>
  <si>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</si>
  <si>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True</t>
  </si>
  <si>
    <t>optimalizované pre tlač zostáv vo formáte A4 - na výšku</t>
  </si>
  <si>
    <t xml:space="preserve">&gt;&gt;  skryté stĺpce  &lt;&lt;</t>
  </si>
  <si>
    <t>0,01</t>
  </si>
  <si>
    <t>20</t>
  </si>
  <si>
    <t>SÚHRNNÝ LIST STAVBY</t>
  </si>
  <si>
    <t xml:space="preserve">v ---  nižšie sa nachádzajú doplnkové a pomocné údaje k zostavám  --- v</t>
  </si>
  <si>
    <t>Návod na vyplnenie</t>
  </si>
  <si>
    <t>0,001</t>
  </si>
  <si>
    <t>Kód:</t>
  </si>
  <si>
    <t>2017-D-1412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</si>
  <si>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</si>
  <si>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</si>
  <si>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Zníženie energetickej náročnosti budovy mestského podniku služieb v meste Strážske</t>
  </si>
  <si>
    <t>JKSO:</t>
  </si>
  <si>
    <t>KS:</t>
  </si>
  <si>
    <t>Miesto:</t>
  </si>
  <si>
    <t xml:space="preserve"> </t>
  </si>
  <si>
    <t>Dátum:</t>
  </si>
  <si>
    <t>14.12.2017</t>
  </si>
  <si>
    <t>Objednávateľ:</t>
  </si>
  <si>
    <t>IČO:</t>
  </si>
  <si>
    <t>IČO DPH:</t>
  </si>
  <si>
    <t>Zhotoviteľ:</t>
  </si>
  <si>
    <t>Vyplň údaj</t>
  </si>
  <si>
    <t>Projektant:</t>
  </si>
  <si>
    <t>Ing. Matúš Danko</t>
  </si>
  <si>
    <t>Spracovateľ:</t>
  </si>
  <si>
    <t>Poznámka:</t>
  </si>
  <si>
    <t>Náklady z rozpočtov</t>
  </si>
  <si>
    <t>Materiál</t>
  </si>
  <si>
    <t>Montáž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</si>
  <si>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</si>
  <si>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</si>
  <si>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</si>
  <si>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</si>
  <si>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</si>
  <si>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</si>
  <si>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</si>
  <si>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</si>
  <si>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</si>
  <si>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</si>
  <si>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</si>
  <si>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</si>
  <si>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</si>
  <si>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</si>
  <si>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</si>
  <si>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</si>
  <si>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</si>
  <si>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</si>
  <si>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</si>
  <si>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</si>
  <si>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</si>
  <si>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</si>
  <si>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</si>
  <si>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</si>
  <si>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</si>
  <si>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</si>
  <si>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</si>
  <si>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</si>
  <si>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</si>
  <si>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</si>
  <si>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</si>
  <si>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</si>
  <si>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</si>
  <si>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</si>
  <si>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</si>
  <si>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</si>
  <si>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</si>
  <si>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</si>
  <si>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</si>
  <si>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</si>
  <si>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</si>
  <si>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</si>
  <si>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</si>
  <si>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{76cbac53-16a9-4a98-bd94-8c97d243eda0}</t>
  </si>
  <si>
    <t>{00000000-0000-0000-0000-000000000000}</t>
  </si>
  <si>
    <t>/</t>
  </si>
  <si>
    <t>01_VZT</t>
  </si>
  <si>
    <t>Vzduchotechnika</t>
  </si>
  <si>
    <t>1</t>
  </si>
  <si>
    <t>{bff9ffdc-8075-4942-bcd3-b5933b583c6a}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</si>
  <si>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</si>
  <si>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</si>
  <si>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</si>
  <si>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</si>
  <si>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</si>
  <si>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</si>
  <si>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</si>
  <si>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</si>
  <si>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</si>
  <si>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</si>
  <si>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</si>
  <si>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</si>
  <si>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</si>
  <si>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</si>
  <si>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</si>
  <si>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</si>
  <si>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01_VZT - Vzduchotechnika</t>
  </si>
  <si>
    <t>Náklady z rozpočtu</t>
  </si>
  <si>
    <t>REKAPITULÁCIA ROZPOČTU</t>
  </si>
  <si>
    <t>Kód - Popis</t>
  </si>
  <si>
    <t>Materiál [EUR]</t>
  </si>
  <si>
    <t>Montáž [EUR]</t>
  </si>
  <si>
    <t>Cena celkom [EUR]</t>
  </si>
  <si>
    <t>1) Náklady z rozpočtu</t>
  </si>
  <si>
    <t>-1</t>
  </si>
  <si>
    <t>24-M - Montáže vzduchotechnických zariad.</t>
  </si>
  <si>
    <t>VZT-zar.1 - Zariadenie č.1- Vetranie priestorov vestibulu na 1.NP</t>
  </si>
  <si>
    <t>VZT-zar.2 - Zariadenie č.2- Vetranie priestorov 2.NP</t>
  </si>
  <si>
    <t>VZT-potrubie - Potrubie úhrnom pre všetky zariadenia</t>
  </si>
  <si>
    <t>VZT-skúšky - Skúšky</t>
  </si>
  <si>
    <t xml:space="preserve"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</si>
  <si>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</si>
  <si>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</si>
  <si>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</si>
  <si>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</si>
  <si>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</si>
  <si>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</si>
  <si>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</si>
  <si>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</si>
  <si>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</si>
  <si>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</si>
  <si>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</si>
  <si>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</si>
  <si>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</si>
  <si>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</si>
  <si>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</si>
  <si>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</si>
  <si>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 materiál [EUR]</t>
  </si>
  <si>
    <t>J. montáž [EUR]</t>
  </si>
  <si>
    <t>Poznámka</t>
  </si>
  <si>
    <t>J.cena [EUR]</t>
  </si>
  <si>
    <t>Materiál celkom [EUR]</t>
  </si>
  <si>
    <t>Montáž celkom [EUR]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</si>
  <si>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</si>
  <si>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</si>
  <si>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</si>
  <si>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</si>
  <si>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</si>
  <si>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</si>
  <si>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3</t>
  </si>
  <si>
    <t>ROZPOCET</t>
  </si>
  <si>
    <t>K</t>
  </si>
  <si>
    <t>1.1</t>
  </si>
  <si>
    <t>VZT rekuperačná podstropná jednotka TOP15</t>
  </si>
  <si>
    <t>ks</t>
  </si>
  <si>
    <t>4</t>
  </si>
  <si>
    <t>-1570459222</t>
  </si>
  <si>
    <t>Qvzd=900m3/h pext=250Pa
P= 2x 0,75kW 230V ventilátory
P= 5kW elektrický ohrievač
Rozmery: 790x2170x460mm
Hmotnosť: 300kg
Ovládanie jednotky vlastný vzdialený ovládač
V dodávke nie sú sifóny -dodá ZTI</t>
  </si>
  <si>
    <t>P</t>
  </si>
  <si>
    <t>1.2</t>
  </si>
  <si>
    <t>Protidažďová žalúzia 500x400mm</t>
  </si>
  <si>
    <t>-848349726</t>
  </si>
  <si>
    <t>1.3</t>
  </si>
  <si>
    <t>Odvodná výustka do kruhového potrubia 500x150mm</t>
  </si>
  <si>
    <t>960106956</t>
  </si>
  <si>
    <t>1.4</t>
  </si>
  <si>
    <t>Prívodný tanierový ventil Ø200 (kovový, biela, prášková farba) s montážnym krúžkom</t>
  </si>
  <si>
    <t>-1098503936</t>
  </si>
  <si>
    <t>5</t>
  </si>
  <si>
    <t>2.1</t>
  </si>
  <si>
    <t>1585614690</t>
  </si>
  <si>
    <t>Qvzd=1100m3/h pext=250Pa
P= 2x 0,75kW 230V ventilátory
P= 5kW elektrický ohrievač
Rozmery: 790x2170x460mm
Hmotnosť: 300kg
Ovládanie jednotky vlastný vzdialený ovládač
V dodávke nie sú sifóny -dodá ZTI</t>
  </si>
  <si>
    <t>6</t>
  </si>
  <si>
    <t>2.2</t>
  </si>
  <si>
    <t>-369289245</t>
  </si>
  <si>
    <t>7</t>
  </si>
  <si>
    <t>2.3</t>
  </si>
  <si>
    <t>Protidažďová strieška s ochranným sitom</t>
  </si>
  <si>
    <t>1020685786</t>
  </si>
  <si>
    <t>8</t>
  </si>
  <si>
    <t>2.4</t>
  </si>
  <si>
    <t>Regulačná klapka do kruhového potrubia Ø160</t>
  </si>
  <si>
    <t>-266860642</t>
  </si>
  <si>
    <t>9</t>
  </si>
  <si>
    <t>2.5</t>
  </si>
  <si>
    <t>Regulačná klapka do kruhového potrubia Ø250</t>
  </si>
  <si>
    <t>-1261814797</t>
  </si>
  <si>
    <t>10</t>
  </si>
  <si>
    <t>2.6</t>
  </si>
  <si>
    <t>Prívodný tanierový ventil Ø100 (kovový, biely, prášková farba) s montážnym krúžkom</t>
  </si>
  <si>
    <t>-1804346260</t>
  </si>
  <si>
    <t>11</t>
  </si>
  <si>
    <t>2.7</t>
  </si>
  <si>
    <t>Prívodný tanierový ventil Ø125 (kovový, biely, prášková farba) s montážnym krúžkom</t>
  </si>
  <si>
    <t>-977382026</t>
  </si>
  <si>
    <t>12</t>
  </si>
  <si>
    <t>2.8</t>
  </si>
  <si>
    <t>Prívodný tanierový ventil Ø200 (kovový, biely, prášková farba) s montážnym krúžkom</t>
  </si>
  <si>
    <t>-449750339</t>
  </si>
  <si>
    <t>13</t>
  </si>
  <si>
    <t>2.9</t>
  </si>
  <si>
    <t>Odvodný tanierový ventil Ø100 (kovový, biely, prášková farba) s montážnym krúžkom</t>
  </si>
  <si>
    <t>1623119844</t>
  </si>
  <si>
    <t>14</t>
  </si>
  <si>
    <t>2.10</t>
  </si>
  <si>
    <t>Odvodný tanierový ventil Ø125 (kovový, biely, prášková farba) s montážnym krúžkom</t>
  </si>
  <si>
    <t>-49891838</t>
  </si>
  <si>
    <t>15</t>
  </si>
  <si>
    <t>2.11</t>
  </si>
  <si>
    <t>Odvodný tanierový ventil Ø200 (kovový, biely, prášková farba) s montážnym krúžkom</t>
  </si>
  <si>
    <t>1463457301</t>
  </si>
  <si>
    <t>16</t>
  </si>
  <si>
    <t>2.12</t>
  </si>
  <si>
    <t>Dverová mriežka 400x200mm</t>
  </si>
  <si>
    <t>-750823795</t>
  </si>
  <si>
    <t>17</t>
  </si>
  <si>
    <t>2.13</t>
  </si>
  <si>
    <t>Dverová mriežka 400x100 (možné nahradiť bezprahovým prevedením dverí so štrbinou min 10mm)</t>
  </si>
  <si>
    <t>-1462630181</t>
  </si>
  <si>
    <t>18</t>
  </si>
  <si>
    <t>P.1</t>
  </si>
  <si>
    <t>Kruhové potrubie SPIRO Ø100mm vrátane tvaroviek</t>
  </si>
  <si>
    <t>m</t>
  </si>
  <si>
    <t>-1358856451</t>
  </si>
  <si>
    <t>Tvarovky v rozsahu 15%</t>
  </si>
  <si>
    <t>19</t>
  </si>
  <si>
    <t>P.2</t>
  </si>
  <si>
    <t>Kruhové potrubie SPIRO Ø125mm vrátane tvaroviek</t>
  </si>
  <si>
    <t>1028712428</t>
  </si>
  <si>
    <t>P.3</t>
  </si>
  <si>
    <t>Kruhové potrubie SPIRO Ø160mm vrátane tvaroviek</t>
  </si>
  <si>
    <t>1064946765</t>
  </si>
  <si>
    <t>21</t>
  </si>
  <si>
    <t>P.4</t>
  </si>
  <si>
    <t>Kruhové potrubie SPIRO Ø200mm vrátane tvaroviek</t>
  </si>
  <si>
    <t>-395015197</t>
  </si>
  <si>
    <t>22</t>
  </si>
  <si>
    <t>P.5</t>
  </si>
  <si>
    <t>Kruhové potrubie SPIRO Ø250mm vrátane tvaroviek</t>
  </si>
  <si>
    <t>-2048924295</t>
  </si>
  <si>
    <t>23</t>
  </si>
  <si>
    <t>P.6</t>
  </si>
  <si>
    <t>Štvorhranné potrubie do obvodu 1200mm vrátane tvaroviek</t>
  </si>
  <si>
    <t>-1945127337</t>
  </si>
  <si>
    <t>Tvarovky v rozsahu 25%</t>
  </si>
  <si>
    <t>24</t>
  </si>
  <si>
    <t>P.7</t>
  </si>
  <si>
    <t>Štvorhranné potrubie do obvodu 1200mm vrátane tvaroviek (TEPELNE IZOLOVANÉ)</t>
  </si>
  <si>
    <t>1287398044</t>
  </si>
  <si>
    <t>25</t>
  </si>
  <si>
    <t>P.8</t>
  </si>
  <si>
    <t>Dodávka a montáž závesného systému pre kruhové a štvorhranné potrubie</t>
  </si>
  <si>
    <t>kg</t>
  </si>
  <si>
    <t>1237547092</t>
  </si>
  <si>
    <t>26</t>
  </si>
  <si>
    <t>P.9</t>
  </si>
  <si>
    <t>Vybúranie otvoru v murive pre prestup potrubia vr. spätnej úpravy do pôvodného stavu</t>
  </si>
  <si>
    <t>1092854160</t>
  </si>
  <si>
    <t>27</t>
  </si>
  <si>
    <t>S.1</t>
  </si>
  <si>
    <t>Funkčné skúšky zariadení, vyregulovanie vzduchových množstiev</t>
  </si>
  <si>
    <t>hod</t>
  </si>
  <si>
    <t>-1708942387</t>
  </si>
  <si>
    <t>28</t>
  </si>
  <si>
    <t>S.2</t>
  </si>
  <si>
    <t>Odovzdanie zariadenia a zaškolenie obsluhy</t>
  </si>
  <si>
    <t>-956915380</t>
  </si>
  <si>
    <t>29</t>
  </si>
  <si>
    <t>S.3</t>
  </si>
  <si>
    <t>Montážny a doplnkový materiál</t>
  </si>
  <si>
    <t>-1356835666</t>
  </si>
  <si>
    <t>VP -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</si>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</sst>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1" applyFont="1" applyFill="1" applyAlignment="1" applyProtection="1">
      <alignment vertical="center"/>
    </xf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" fontId="28" fillId="4" borderId="0" xfId="0" applyNumberFormat="1" applyFont="1" applyFill="1" applyBorder="1" applyAlignment="1" applyProtection="1">
      <alignment vertical="center"/>
      <protection locked="0"/>
    </xf>
    <xf numFmtId="4" fontId="28" fillId="0" borderId="0" xfId="0" applyNumberFormat="1" applyFont="1" applyBorder="1" applyAlignment="1">
      <alignment vertical="center"/>
    </xf>
    <xf numFmtId="164" fontId="19" fillId="4" borderId="11" xfId="0" applyNumberFormat="1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4" fontId="19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8" fillId="4" borderId="0" xfId="0" applyFont="1" applyFill="1" applyBorder="1" applyAlignment="1" applyProtection="1">
      <alignment horizontal="left" vertical="center"/>
      <protection locked="0"/>
    </xf>
    <xf numFmtId="164" fontId="19" fillId="4" borderId="14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4" fontId="19" fillId="0" borderId="15" xfId="0" applyNumberFormat="1" applyFont="1" applyBorder="1" applyAlignment="1">
      <alignment vertical="center"/>
    </xf>
    <xf numFmtId="164" fontId="19" fillId="4" borderId="16" xfId="0" applyNumberFormat="1" applyFont="1" applyFill="1" applyBorder="1" applyAlignment="1" applyProtection="1">
      <alignment horizontal="center" vertical="center"/>
      <protection locked="0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4" fontId="19" fillId="0" borderId="18" xfId="0" applyNumberFormat="1" applyFont="1" applyBorder="1" applyAlignment="1">
      <alignment vertical="center"/>
    </xf>
    <xf numFmtId="0" fontId="2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2" fillId="6" borderId="0" xfId="0" applyNumberFormat="1" applyFont="1" applyFill="1" applyBorder="1" applyAlignment="1">
      <alignment vertical="center"/>
    </xf>
    <xf numFmtId="0" fontId="0" fillId="2" borderId="0" xfId="0" applyFill="1" applyProtection="1"/>
    <xf numFmtId="0" fontId="10" fillId="2" borderId="0" xfId="1" applyFont="1" applyFill="1" applyAlignment="1" applyProtection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0" xfId="0" applyNumberFormat="1" applyFont="1" applyBorder="1" applyAlignment="1"/>
    <xf numFmtId="4" fontId="30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4" fontId="28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31" fillId="0" borderId="12" xfId="0" applyNumberFormat="1" applyFont="1" applyBorder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4" xfId="0" applyFont="1" applyBorder="1" applyAlignment="1"/>
    <xf numFmtId="4" fontId="6" fillId="0" borderId="0" xfId="0" applyNumberFormat="1" applyFont="1" applyBorder="1" applyAlignment="1"/>
    <xf numFmtId="166" fontId="6" fillId="0" borderId="0" xfId="0" applyNumberFormat="1" applyFont="1" applyBorder="1" applyAlignment="1"/>
    <xf numFmtId="166" fontId="6" fillId="0" borderId="15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33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4" fontId="23" fillId="0" borderId="23" xfId="0" applyNumberFormat="1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167" fontId="1" fillId="0" borderId="17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5.83" hidden="1" customWidth="1"/>
    <col min="49" max="49" width="25" hidden="1" customWidth="1"/>
    <col min="50" max="50" width="21.67" hidden="1" customWidth="1"/>
    <col min="51" max="51" width="21.67" hidden="1" customWidth="1"/>
    <col min="52" max="52" width="21.67" hidden="1" customWidth="1"/>
    <col min="53" max="53" width="21.67" hidden="1" customWidth="1"/>
    <col min="54" max="54" width="21.67" hidden="1" customWidth="1"/>
    <col min="55" max="55" width="19.17" hidden="1" customWidth="1"/>
    <col min="56" max="56" width="25" hidden="1" customWidth="1"/>
    <col min="57" max="57" width="19.17" hidden="1" customWidth="1"/>
    <col min="58" max="58" width="19.17" hidden="1" customWidth="1"/>
    <col min="59" max="59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9" t="s">
        <v>0</v>
      </c>
      <c r="B1" s="10"/>
      <c r="C1" s="10"/>
      <c r="D1" s="11" t="s">
        <v>1</v>
      </c>
      <c r="E1" s="10"/>
      <c r="F1" s="10"/>
      <c r="G1" s="10"/>
      <c r="H1" s="10"/>
      <c r="I1" s="10"/>
      <c r="J1" s="10"/>
      <c r="K1" s="12" t="s">
        <v>2</v>
      </c>
      <c r="L1" s="12"/>
      <c r="M1" s="12"/>
      <c r="N1" s="12"/>
      <c r="O1" s="12"/>
      <c r="P1" s="12"/>
      <c r="Q1" s="12"/>
      <c r="R1" s="12"/>
      <c r="S1" s="12"/>
      <c r="T1" s="10"/>
      <c r="U1" s="10"/>
      <c r="V1" s="10"/>
      <c r="W1" s="12" t="s">
        <v>3</v>
      </c>
      <c r="X1" s="12"/>
      <c r="Y1" s="12"/>
      <c r="Z1" s="12"/>
      <c r="AA1" s="12"/>
      <c r="AB1" s="12"/>
      <c r="AC1" s="12"/>
      <c r="AD1" s="12"/>
      <c r="AE1" s="12"/>
      <c r="AF1" s="12"/>
      <c r="AG1" s="10"/>
      <c r="AH1" s="10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 t="s">
        <v>4</v>
      </c>
      <c r="BB1" s="14" t="s">
        <v>5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6</v>
      </c>
      <c r="BU1" s="15" t="s">
        <v>7</v>
      </c>
    </row>
    <row r="2" ht="36.96" customHeight="1">
      <c r="C2" s="16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R2" s="18" t="s">
        <v>9</v>
      </c>
      <c r="BS2" s="19" t="s">
        <v>10</v>
      </c>
      <c r="BT2" s="19" t="s">
        <v>11</v>
      </c>
    </row>
    <row r="3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10</v>
      </c>
      <c r="BT3" s="19" t="s">
        <v>11</v>
      </c>
    </row>
    <row r="4" ht="36.96" customHeight="1">
      <c r="B4" s="23"/>
      <c r="C4" s="24" t="s">
        <v>12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6"/>
      <c r="AS4" s="17" t="s">
        <v>13</v>
      </c>
      <c r="BG4" s="27" t="s">
        <v>14</v>
      </c>
      <c r="BS4" s="19" t="s">
        <v>15</v>
      </c>
    </row>
    <row r="5" ht="14.4" customHeight="1">
      <c r="B5" s="23"/>
      <c r="C5" s="28"/>
      <c r="D5" s="29" t="s">
        <v>16</v>
      </c>
      <c r="E5" s="28"/>
      <c r="F5" s="28"/>
      <c r="G5" s="28"/>
      <c r="H5" s="28"/>
      <c r="I5" s="28"/>
      <c r="J5" s="28"/>
      <c r="K5" s="30" t="s">
        <v>17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6"/>
      <c r="BG5" s="31" t="s">
        <v>18</v>
      </c>
      <c r="BS5" s="19" t="s">
        <v>10</v>
      </c>
    </row>
    <row r="6" ht="36.96" customHeight="1">
      <c r="B6" s="23"/>
      <c r="C6" s="28"/>
      <c r="D6" s="32" t="s">
        <v>19</v>
      </c>
      <c r="E6" s="28"/>
      <c r="F6" s="28"/>
      <c r="G6" s="28"/>
      <c r="H6" s="28"/>
      <c r="I6" s="28"/>
      <c r="J6" s="28"/>
      <c r="K6" s="33" t="s">
        <v>20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6"/>
      <c r="BG6" s="34"/>
      <c r="BS6" s="19" t="s">
        <v>10</v>
      </c>
    </row>
    <row r="7" ht="14.4" customHeight="1">
      <c r="B7" s="23"/>
      <c r="C7" s="28"/>
      <c r="D7" s="35" t="s">
        <v>21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22</v>
      </c>
      <c r="AL7" s="28"/>
      <c r="AM7" s="28"/>
      <c r="AN7" s="30" t="s">
        <v>5</v>
      </c>
      <c r="AO7" s="28"/>
      <c r="AP7" s="28"/>
      <c r="AQ7" s="26"/>
      <c r="BG7" s="34"/>
      <c r="BS7" s="19" t="s">
        <v>10</v>
      </c>
    </row>
    <row r="8" ht="14.4" customHeight="1">
      <c r="B8" s="23"/>
      <c r="C8" s="28"/>
      <c r="D8" s="35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25</v>
      </c>
      <c r="AL8" s="28"/>
      <c r="AM8" s="28"/>
      <c r="AN8" s="36" t="s">
        <v>26</v>
      </c>
      <c r="AO8" s="28"/>
      <c r="AP8" s="28"/>
      <c r="AQ8" s="26"/>
      <c r="BG8" s="34"/>
      <c r="BS8" s="19" t="s">
        <v>10</v>
      </c>
    </row>
    <row r="9" ht="14.4" customHeight="1">
      <c r="B9" s="23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G9" s="34"/>
      <c r="BS9" s="19" t="s">
        <v>10</v>
      </c>
    </row>
    <row r="10" ht="14.4" customHeight="1">
      <c r="B10" s="23"/>
      <c r="C10" s="28"/>
      <c r="D10" s="35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28</v>
      </c>
      <c r="AL10" s="28"/>
      <c r="AM10" s="28"/>
      <c r="AN10" s="30" t="s">
        <v>5</v>
      </c>
      <c r="AO10" s="28"/>
      <c r="AP10" s="28"/>
      <c r="AQ10" s="26"/>
      <c r="BG10" s="34"/>
      <c r="BS10" s="19" t="s">
        <v>10</v>
      </c>
    </row>
    <row r="11" ht="18.48" customHeight="1">
      <c r="B11" s="23"/>
      <c r="C11" s="28"/>
      <c r="D11" s="28"/>
      <c r="E11" s="30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29</v>
      </c>
      <c r="AL11" s="28"/>
      <c r="AM11" s="28"/>
      <c r="AN11" s="30" t="s">
        <v>5</v>
      </c>
      <c r="AO11" s="28"/>
      <c r="AP11" s="28"/>
      <c r="AQ11" s="26"/>
      <c r="BG11" s="34"/>
      <c r="BS11" s="19" t="s">
        <v>10</v>
      </c>
    </row>
    <row r="12" ht="6.96" customHeight="1">
      <c r="B12" s="2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G12" s="34"/>
      <c r="BS12" s="19" t="s">
        <v>10</v>
      </c>
    </row>
    <row r="13" ht="14.4" customHeight="1">
      <c r="B13" s="23"/>
      <c r="C13" s="28"/>
      <c r="D13" s="35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28</v>
      </c>
      <c r="AL13" s="28"/>
      <c r="AM13" s="28"/>
      <c r="AN13" s="37" t="s">
        <v>31</v>
      </c>
      <c r="AO13" s="28"/>
      <c r="AP13" s="28"/>
      <c r="AQ13" s="26"/>
      <c r="BG13" s="34"/>
      <c r="BS13" s="19" t="s">
        <v>10</v>
      </c>
    </row>
    <row r="14">
      <c r="B14" s="23"/>
      <c r="C14" s="28"/>
      <c r="D14" s="28"/>
      <c r="E14" s="37" t="s">
        <v>31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29</v>
      </c>
      <c r="AL14" s="28"/>
      <c r="AM14" s="28"/>
      <c r="AN14" s="37" t="s">
        <v>31</v>
      </c>
      <c r="AO14" s="28"/>
      <c r="AP14" s="28"/>
      <c r="AQ14" s="26"/>
      <c r="BG14" s="34"/>
      <c r="BS14" s="19" t="s">
        <v>10</v>
      </c>
    </row>
    <row r="15" ht="6.96" customHeight="1">
      <c r="B15" s="2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G15" s="34"/>
      <c r="BS15" s="19" t="s">
        <v>6</v>
      </c>
    </row>
    <row r="16" ht="14.4" customHeight="1">
      <c r="B16" s="23"/>
      <c r="C16" s="28"/>
      <c r="D16" s="35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28</v>
      </c>
      <c r="AL16" s="28"/>
      <c r="AM16" s="28"/>
      <c r="AN16" s="30" t="s">
        <v>5</v>
      </c>
      <c r="AO16" s="28"/>
      <c r="AP16" s="28"/>
      <c r="AQ16" s="26"/>
      <c r="BG16" s="34"/>
      <c r="BS16" s="19" t="s">
        <v>6</v>
      </c>
    </row>
    <row r="17" ht="18.48" customHeight="1">
      <c r="B17" s="23"/>
      <c r="C17" s="28"/>
      <c r="D17" s="28"/>
      <c r="E17" s="30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29</v>
      </c>
      <c r="AL17" s="28"/>
      <c r="AM17" s="28"/>
      <c r="AN17" s="30" t="s">
        <v>5</v>
      </c>
      <c r="AO17" s="28"/>
      <c r="AP17" s="28"/>
      <c r="AQ17" s="26"/>
      <c r="BG17" s="34"/>
      <c r="BS17" s="19" t="s">
        <v>7</v>
      </c>
    </row>
    <row r="18" ht="6.96" customHeight="1">
      <c r="B18" s="2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G18" s="34"/>
      <c r="BS18" s="19" t="s">
        <v>10</v>
      </c>
    </row>
    <row r="19" ht="14.4" customHeight="1">
      <c r="B19" s="23"/>
      <c r="C19" s="28"/>
      <c r="D19" s="35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5" t="s">
        <v>28</v>
      </c>
      <c r="AL19" s="28"/>
      <c r="AM19" s="28"/>
      <c r="AN19" s="30" t="s">
        <v>5</v>
      </c>
      <c r="AO19" s="28"/>
      <c r="AP19" s="28"/>
      <c r="AQ19" s="26"/>
      <c r="BG19" s="34"/>
      <c r="BS19" s="19" t="s">
        <v>10</v>
      </c>
    </row>
    <row r="20" ht="18.48" customHeight="1">
      <c r="B20" s="23"/>
      <c r="C20" s="28"/>
      <c r="D20" s="28"/>
      <c r="E20" s="30" t="s">
        <v>33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5" t="s">
        <v>29</v>
      </c>
      <c r="AL20" s="28"/>
      <c r="AM20" s="28"/>
      <c r="AN20" s="30" t="s">
        <v>5</v>
      </c>
      <c r="AO20" s="28"/>
      <c r="AP20" s="28"/>
      <c r="AQ20" s="26"/>
      <c r="BG20" s="34"/>
    </row>
    <row r="21" ht="6.96" customHeight="1">
      <c r="B21" s="2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G21" s="34"/>
    </row>
    <row r="22">
      <c r="B22" s="23"/>
      <c r="C22" s="28"/>
      <c r="D22" s="35" t="s">
        <v>35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G22" s="34"/>
    </row>
    <row r="23" ht="16.5" customHeight="1">
      <c r="B23" s="23"/>
      <c r="C23" s="28"/>
      <c r="D23" s="28"/>
      <c r="E23" s="39" t="s">
        <v>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8"/>
      <c r="AP23" s="28"/>
      <c r="AQ23" s="26"/>
      <c r="BG23" s="34"/>
    </row>
    <row r="24" ht="6.96" customHeight="1">
      <c r="B24" s="23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G24" s="34"/>
    </row>
    <row r="25" ht="6.96" customHeight="1">
      <c r="B25" s="23"/>
      <c r="C25" s="2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8"/>
      <c r="AQ25" s="26"/>
      <c r="BG25" s="34"/>
    </row>
    <row r="26" ht="14.4" customHeight="1">
      <c r="B26" s="23"/>
      <c r="C26" s="28"/>
      <c r="D26" s="41" t="s">
        <v>36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42">
        <f>ROUND(AG87,2)</f>
        <v>0</v>
      </c>
      <c r="AL26" s="28"/>
      <c r="AM26" s="28"/>
      <c r="AN26" s="28"/>
      <c r="AO26" s="28"/>
      <c r="AP26" s="28"/>
      <c r="AQ26" s="26"/>
      <c r="BG26" s="34"/>
    </row>
    <row r="27">
      <c r="B27" s="23"/>
      <c r="C27" s="28"/>
      <c r="D27" s="28"/>
      <c r="E27" s="35" t="s">
        <v>37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43">
        <f>AS87</f>
        <v>0</v>
      </c>
      <c r="AL27" s="43"/>
      <c r="AM27" s="43"/>
      <c r="AN27" s="43"/>
      <c r="AO27" s="43"/>
      <c r="AP27" s="28"/>
      <c r="AQ27" s="26"/>
      <c r="BG27" s="34"/>
    </row>
    <row r="28" s="1" customFormat="1">
      <c r="B28" s="44"/>
      <c r="C28" s="45"/>
      <c r="D28" s="45"/>
      <c r="E28" s="35" t="s">
        <v>38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3">
        <f>ROUND(AT87,2)</f>
        <v>0</v>
      </c>
      <c r="AL28" s="43"/>
      <c r="AM28" s="43"/>
      <c r="AN28" s="43"/>
      <c r="AO28" s="43"/>
      <c r="AP28" s="45"/>
      <c r="AQ28" s="46"/>
      <c r="BG28" s="34"/>
    </row>
    <row r="29" s="1" customFormat="1" ht="14.4" customHeight="1">
      <c r="B29" s="44"/>
      <c r="C29" s="45"/>
      <c r="D29" s="41" t="s">
        <v>39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>
        <f>ROUND(AG90,2)</f>
        <v>0</v>
      </c>
      <c r="AL29" s="42"/>
      <c r="AM29" s="42"/>
      <c r="AN29" s="42"/>
      <c r="AO29" s="42"/>
      <c r="AP29" s="45"/>
      <c r="AQ29" s="46"/>
      <c r="BG29" s="34"/>
    </row>
    <row r="30" s="1" customFormat="1" ht="6.96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G30" s="34"/>
    </row>
    <row r="31" s="1" customFormat="1" ht="25.92" customHeight="1">
      <c r="B31" s="44"/>
      <c r="C31" s="45"/>
      <c r="D31" s="47" t="s">
        <v>40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9">
        <f>ROUND(AK26+AK29,2)</f>
        <v>0</v>
      </c>
      <c r="AL31" s="48"/>
      <c r="AM31" s="48"/>
      <c r="AN31" s="48"/>
      <c r="AO31" s="48"/>
      <c r="AP31" s="45"/>
      <c r="AQ31" s="46"/>
      <c r="BG31" s="34"/>
    </row>
    <row r="32" s="1" customFormat="1" ht="6.96" customHeight="1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6"/>
      <c r="BG32" s="34"/>
    </row>
    <row r="33" s="2" customFormat="1" ht="14.4" customHeight="1">
      <c r="B33" s="50"/>
      <c r="C33" s="51"/>
      <c r="D33" s="52" t="s">
        <v>41</v>
      </c>
      <c r="E33" s="51"/>
      <c r="F33" s="52" t="s">
        <v>42</v>
      </c>
      <c r="G33" s="51"/>
      <c r="H33" s="51"/>
      <c r="I33" s="51"/>
      <c r="J33" s="51"/>
      <c r="K33" s="51"/>
      <c r="L33" s="53">
        <v>0.20000000000000001</v>
      </c>
      <c r="M33" s="51"/>
      <c r="N33" s="51"/>
      <c r="O33" s="51"/>
      <c r="P33" s="51"/>
      <c r="Q33" s="51"/>
      <c r="R33" s="51"/>
      <c r="S33" s="51"/>
      <c r="T33" s="54" t="s">
        <v>43</v>
      </c>
      <c r="U33" s="51"/>
      <c r="V33" s="51"/>
      <c r="W33" s="55">
        <f>ROUND(BB87+SUM(CD91:CD95),2)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f>ROUND(AX87+SUM(BY91:BY95),2)</f>
        <v>0</v>
      </c>
      <c r="AL33" s="51"/>
      <c r="AM33" s="51"/>
      <c r="AN33" s="51"/>
      <c r="AO33" s="51"/>
      <c r="AP33" s="51"/>
      <c r="AQ33" s="56"/>
      <c r="BG33" s="34"/>
    </row>
    <row r="34" s="2" customFormat="1" ht="14.4" customHeight="1">
      <c r="B34" s="50"/>
      <c r="C34" s="51"/>
      <c r="D34" s="51"/>
      <c r="E34" s="51"/>
      <c r="F34" s="52" t="s">
        <v>44</v>
      </c>
      <c r="G34" s="51"/>
      <c r="H34" s="51"/>
      <c r="I34" s="51"/>
      <c r="J34" s="51"/>
      <c r="K34" s="51"/>
      <c r="L34" s="53">
        <v>0.20000000000000001</v>
      </c>
      <c r="M34" s="51"/>
      <c r="N34" s="51"/>
      <c r="O34" s="51"/>
      <c r="P34" s="51"/>
      <c r="Q34" s="51"/>
      <c r="R34" s="51"/>
      <c r="S34" s="51"/>
      <c r="T34" s="54" t="s">
        <v>43</v>
      </c>
      <c r="U34" s="51"/>
      <c r="V34" s="51"/>
      <c r="W34" s="55">
        <f>ROUND(BC87+SUM(CE91:CE95),2)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f>ROUND(AY87+SUM(BZ91:BZ95),2)</f>
        <v>0</v>
      </c>
      <c r="AL34" s="51"/>
      <c r="AM34" s="51"/>
      <c r="AN34" s="51"/>
      <c r="AO34" s="51"/>
      <c r="AP34" s="51"/>
      <c r="AQ34" s="56"/>
      <c r="BG34" s="34"/>
    </row>
    <row r="35" hidden="1" s="2" customFormat="1" ht="14.4" customHeight="1">
      <c r="B35" s="50"/>
      <c r="C35" s="51"/>
      <c r="D35" s="51"/>
      <c r="E35" s="51"/>
      <c r="F35" s="52" t="s">
        <v>45</v>
      </c>
      <c r="G35" s="51"/>
      <c r="H35" s="51"/>
      <c r="I35" s="51"/>
      <c r="J35" s="51"/>
      <c r="K35" s="51"/>
      <c r="L35" s="53">
        <v>0.20000000000000001</v>
      </c>
      <c r="M35" s="51"/>
      <c r="N35" s="51"/>
      <c r="O35" s="51"/>
      <c r="P35" s="51"/>
      <c r="Q35" s="51"/>
      <c r="R35" s="51"/>
      <c r="S35" s="51"/>
      <c r="T35" s="54" t="s">
        <v>43</v>
      </c>
      <c r="U35" s="51"/>
      <c r="V35" s="51"/>
      <c r="W35" s="55">
        <f>ROUND(BD87+SUM(CF91:CF95),2)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hidden="1" s="2" customFormat="1" ht="14.4" customHeight="1">
      <c r="B36" s="50"/>
      <c r="C36" s="51"/>
      <c r="D36" s="51"/>
      <c r="E36" s="51"/>
      <c r="F36" s="52" t="s">
        <v>46</v>
      </c>
      <c r="G36" s="51"/>
      <c r="H36" s="51"/>
      <c r="I36" s="51"/>
      <c r="J36" s="51"/>
      <c r="K36" s="51"/>
      <c r="L36" s="53">
        <v>0.20000000000000001</v>
      </c>
      <c r="M36" s="51"/>
      <c r="N36" s="51"/>
      <c r="O36" s="51"/>
      <c r="P36" s="51"/>
      <c r="Q36" s="51"/>
      <c r="R36" s="51"/>
      <c r="S36" s="51"/>
      <c r="T36" s="54" t="s">
        <v>43</v>
      </c>
      <c r="U36" s="51"/>
      <c r="V36" s="51"/>
      <c r="W36" s="55">
        <f>ROUND(BE87+SUM(CG91:CG95),2)</f>
        <v>0</v>
      </c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5">
        <v>0</v>
      </c>
      <c r="AL36" s="51"/>
      <c r="AM36" s="51"/>
      <c r="AN36" s="51"/>
      <c r="AO36" s="51"/>
      <c r="AP36" s="51"/>
      <c r="AQ36" s="56"/>
    </row>
    <row r="37" hidden="1" s="2" customFormat="1" ht="14.4" customHeight="1">
      <c r="B37" s="50"/>
      <c r="C37" s="51"/>
      <c r="D37" s="51"/>
      <c r="E37" s="51"/>
      <c r="F37" s="52" t="s">
        <v>47</v>
      </c>
      <c r="G37" s="51"/>
      <c r="H37" s="51"/>
      <c r="I37" s="51"/>
      <c r="J37" s="51"/>
      <c r="K37" s="51"/>
      <c r="L37" s="53">
        <v>0</v>
      </c>
      <c r="M37" s="51"/>
      <c r="N37" s="51"/>
      <c r="O37" s="51"/>
      <c r="P37" s="51"/>
      <c r="Q37" s="51"/>
      <c r="R37" s="51"/>
      <c r="S37" s="51"/>
      <c r="T37" s="54" t="s">
        <v>43</v>
      </c>
      <c r="U37" s="51"/>
      <c r="V37" s="51"/>
      <c r="W37" s="55">
        <f>ROUND(BF87+SUM(CH91:CH95),2)</f>
        <v>0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5">
        <v>0</v>
      </c>
      <c r="AL37" s="51"/>
      <c r="AM37" s="51"/>
      <c r="AN37" s="51"/>
      <c r="AO37" s="51"/>
      <c r="AP37" s="51"/>
      <c r="AQ37" s="56"/>
    </row>
    <row r="38" s="1" customFormat="1" ht="6.96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 s="1" customFormat="1" ht="25.92" customHeight="1">
      <c r="B39" s="44"/>
      <c r="C39" s="57"/>
      <c r="D39" s="58" t="s">
        <v>48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 t="s">
        <v>49</v>
      </c>
      <c r="U39" s="59"/>
      <c r="V39" s="59"/>
      <c r="W39" s="59"/>
      <c r="X39" s="61" t="s">
        <v>50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62">
        <f>SUM(AK31:AK37)</f>
        <v>0</v>
      </c>
      <c r="AL39" s="59"/>
      <c r="AM39" s="59"/>
      <c r="AN39" s="59"/>
      <c r="AO39" s="63"/>
      <c r="AP39" s="57"/>
      <c r="AQ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6"/>
    </row>
    <row r="41">
      <c r="B41" s="2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>
      <c r="B42" s="2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>
      <c r="B43" s="2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>
      <c r="B44" s="23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>
      <c r="B45" s="2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>
      <c r="B47" s="2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="1" customFormat="1">
      <c r="B49" s="44"/>
      <c r="C49" s="45"/>
      <c r="D49" s="64" t="s">
        <v>51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52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>
      <c r="B50" s="23"/>
      <c r="C50" s="28"/>
      <c r="D50" s="6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68"/>
      <c r="AA50" s="28"/>
      <c r="AB50" s="28"/>
      <c r="AC50" s="67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68"/>
      <c r="AP50" s="28"/>
      <c r="AQ50" s="26"/>
    </row>
    <row r="51">
      <c r="B51" s="23"/>
      <c r="C51" s="28"/>
      <c r="D51" s="6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68"/>
      <c r="AA51" s="28"/>
      <c r="AB51" s="28"/>
      <c r="AC51" s="67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68"/>
      <c r="AP51" s="28"/>
      <c r="AQ51" s="26"/>
    </row>
    <row r="52">
      <c r="B52" s="23"/>
      <c r="C52" s="28"/>
      <c r="D52" s="6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68"/>
      <c r="AA52" s="28"/>
      <c r="AB52" s="28"/>
      <c r="AC52" s="67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68"/>
      <c r="AP52" s="28"/>
      <c r="AQ52" s="26"/>
    </row>
    <row r="53">
      <c r="B53" s="23"/>
      <c r="C53" s="28"/>
      <c r="D53" s="6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68"/>
      <c r="AA53" s="28"/>
      <c r="AB53" s="28"/>
      <c r="AC53" s="67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68"/>
      <c r="AP53" s="28"/>
      <c r="AQ53" s="26"/>
    </row>
    <row r="54">
      <c r="B54" s="23"/>
      <c r="C54" s="28"/>
      <c r="D54" s="6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68"/>
      <c r="AA54" s="28"/>
      <c r="AB54" s="28"/>
      <c r="AC54" s="67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68"/>
      <c r="AP54" s="28"/>
      <c r="AQ54" s="26"/>
    </row>
    <row r="55">
      <c r="B55" s="23"/>
      <c r="C55" s="28"/>
      <c r="D55" s="6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68"/>
      <c r="AA55" s="28"/>
      <c r="AB55" s="28"/>
      <c r="AC55" s="67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68"/>
      <c r="AP55" s="28"/>
      <c r="AQ55" s="26"/>
    </row>
    <row r="56">
      <c r="B56" s="23"/>
      <c r="C56" s="28"/>
      <c r="D56" s="6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68"/>
      <c r="AA56" s="28"/>
      <c r="AB56" s="28"/>
      <c r="AC56" s="67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68"/>
      <c r="AP56" s="28"/>
      <c r="AQ56" s="26"/>
    </row>
    <row r="57">
      <c r="B57" s="23"/>
      <c r="C57" s="28"/>
      <c r="D57" s="6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68"/>
      <c r="AA57" s="28"/>
      <c r="AB57" s="28"/>
      <c r="AC57" s="67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68"/>
      <c r="AP57" s="28"/>
      <c r="AQ57" s="26"/>
    </row>
    <row r="58" s="1" customFormat="1">
      <c r="B58" s="44"/>
      <c r="C58" s="45"/>
      <c r="D58" s="69" t="s">
        <v>53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54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53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54</v>
      </c>
      <c r="AN58" s="70"/>
      <c r="AO58" s="72"/>
      <c r="AP58" s="45"/>
      <c r="AQ58" s="46"/>
    </row>
    <row r="59">
      <c r="B59" s="2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="1" customFormat="1">
      <c r="B60" s="44"/>
      <c r="C60" s="45"/>
      <c r="D60" s="64" t="s">
        <v>55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56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>
      <c r="B61" s="23"/>
      <c r="C61" s="28"/>
      <c r="D61" s="6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68"/>
      <c r="AA61" s="28"/>
      <c r="AB61" s="28"/>
      <c r="AC61" s="67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68"/>
      <c r="AP61" s="28"/>
      <c r="AQ61" s="26"/>
    </row>
    <row r="62">
      <c r="B62" s="23"/>
      <c r="C62" s="28"/>
      <c r="D62" s="6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68"/>
      <c r="AA62" s="28"/>
      <c r="AB62" s="28"/>
      <c r="AC62" s="67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68"/>
      <c r="AP62" s="28"/>
      <c r="AQ62" s="26"/>
    </row>
    <row r="63">
      <c r="B63" s="23"/>
      <c r="C63" s="28"/>
      <c r="D63" s="6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68"/>
      <c r="AA63" s="28"/>
      <c r="AB63" s="28"/>
      <c r="AC63" s="67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68"/>
      <c r="AP63" s="28"/>
      <c r="AQ63" s="26"/>
    </row>
    <row r="64">
      <c r="B64" s="23"/>
      <c r="C64" s="28"/>
      <c r="D64" s="6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68"/>
      <c r="AA64" s="28"/>
      <c r="AB64" s="28"/>
      <c r="AC64" s="67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68"/>
      <c r="AP64" s="28"/>
      <c r="AQ64" s="26"/>
    </row>
    <row r="65">
      <c r="B65" s="23"/>
      <c r="C65" s="28"/>
      <c r="D65" s="6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68"/>
      <c r="AA65" s="28"/>
      <c r="AB65" s="28"/>
      <c r="AC65" s="67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68"/>
      <c r="AP65" s="28"/>
      <c r="AQ65" s="26"/>
    </row>
    <row r="66">
      <c r="B66" s="23"/>
      <c r="C66" s="28"/>
      <c r="D66" s="67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68"/>
      <c r="AA66" s="28"/>
      <c r="AB66" s="28"/>
      <c r="AC66" s="67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68"/>
      <c r="AP66" s="28"/>
      <c r="AQ66" s="26"/>
    </row>
    <row r="67">
      <c r="B67" s="23"/>
      <c r="C67" s="28"/>
      <c r="D67" s="6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68"/>
      <c r="AA67" s="28"/>
      <c r="AB67" s="28"/>
      <c r="AC67" s="67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68"/>
      <c r="AP67" s="28"/>
      <c r="AQ67" s="26"/>
    </row>
    <row r="68">
      <c r="B68" s="23"/>
      <c r="C68" s="28"/>
      <c r="D68" s="67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68"/>
      <c r="AA68" s="28"/>
      <c r="AB68" s="28"/>
      <c r="AC68" s="67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68"/>
      <c r="AP68" s="28"/>
      <c r="AQ68" s="26"/>
    </row>
    <row r="69" s="1" customFormat="1">
      <c r="B69" s="44"/>
      <c r="C69" s="45"/>
      <c r="D69" s="69" t="s">
        <v>53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54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53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54</v>
      </c>
      <c r="AN69" s="70"/>
      <c r="AO69" s="72"/>
      <c r="AP69" s="45"/>
      <c r="AQ69" s="46"/>
    </row>
    <row r="70" s="1" customFormat="1" ht="6.96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="1" customFormat="1" ht="6.96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="1" customFormat="1" ht="6.96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="1" customFormat="1" ht="36.96" customHeight="1">
      <c r="B76" s="44"/>
      <c r="C76" s="24" t="s">
        <v>57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46"/>
    </row>
    <row r="77" s="3" customFormat="1" ht="14.4" customHeight="1">
      <c r="B77" s="79"/>
      <c r="C77" s="35" t="s">
        <v>16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2017-D-1412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="4" customFormat="1" ht="36.96" customHeight="1">
      <c r="B78" s="82"/>
      <c r="C78" s="83" t="s">
        <v>19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Zníženie energetickej náročnosti budovy mestského podniku služieb v meste Strážske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="1" customFormat="1" ht="6.96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="1" customFormat="1">
      <c r="B80" s="44"/>
      <c r="C80" s="35" t="s">
        <v>23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 xml:space="preserve"> 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5" t="s">
        <v>25</v>
      </c>
      <c r="AJ80" s="45"/>
      <c r="AK80" s="45"/>
      <c r="AL80" s="45"/>
      <c r="AM80" s="88" t="str">
        <f> IF(AN8= "","",AN8)</f>
        <v>14.12.2017</v>
      </c>
      <c r="AN80" s="45"/>
      <c r="AO80" s="45"/>
      <c r="AP80" s="45"/>
      <c r="AQ80" s="46"/>
    </row>
    <row r="81" s="1" customFormat="1" ht="6.96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="1" customFormat="1">
      <c r="B82" s="44"/>
      <c r="C82" s="35" t="s">
        <v>27</v>
      </c>
      <c r="D82" s="45"/>
      <c r="E82" s="45"/>
      <c r="F82" s="45"/>
      <c r="G82" s="45"/>
      <c r="H82" s="45"/>
      <c r="I82" s="45"/>
      <c r="J82" s="45"/>
      <c r="K82" s="45"/>
      <c r="L82" s="80" t="str">
        <f>IF(E11= "","",E11)</f>
        <v xml:space="preserve"> 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5" t="s">
        <v>32</v>
      </c>
      <c r="AJ82" s="45"/>
      <c r="AK82" s="45"/>
      <c r="AL82" s="45"/>
      <c r="AM82" s="80" t="str">
        <f>IF(E17="","",E17)</f>
        <v>Ing. Matúš Danko</v>
      </c>
      <c r="AN82" s="80"/>
      <c r="AO82" s="80"/>
      <c r="AP82" s="80"/>
      <c r="AQ82" s="46"/>
      <c r="AS82" s="89" t="s">
        <v>58</v>
      </c>
      <c r="AT82" s="90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6"/>
    </row>
    <row r="83" s="1" customFormat="1">
      <c r="B83" s="44"/>
      <c r="C83" s="35" t="s">
        <v>30</v>
      </c>
      <c r="D83" s="45"/>
      <c r="E83" s="45"/>
      <c r="F83" s="45"/>
      <c r="G83" s="45"/>
      <c r="H83" s="45"/>
      <c r="I83" s="45"/>
      <c r="J83" s="45"/>
      <c r="K83" s="45"/>
      <c r="L83" s="80" t="str">
        <f>IF(E14= 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5" t="s">
        <v>34</v>
      </c>
      <c r="AJ83" s="45"/>
      <c r="AK83" s="45"/>
      <c r="AL83" s="45"/>
      <c r="AM83" s="80" t="str">
        <f>IF(E20="","",E20)</f>
        <v>Ing. Matúš Danko</v>
      </c>
      <c r="AN83" s="80"/>
      <c r="AO83" s="80"/>
      <c r="AP83" s="80"/>
      <c r="AQ83" s="46"/>
      <c r="AS83" s="91"/>
      <c r="AT83" s="52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92"/>
    </row>
    <row r="84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1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92"/>
    </row>
    <row r="85" s="1" customFormat="1" ht="29.28" customHeight="1">
      <c r="B85" s="44"/>
      <c r="C85" s="93" t="s">
        <v>59</v>
      </c>
      <c r="D85" s="94"/>
      <c r="E85" s="94"/>
      <c r="F85" s="94"/>
      <c r="G85" s="94"/>
      <c r="H85" s="95"/>
      <c r="I85" s="96" t="s">
        <v>60</v>
      </c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6" t="s">
        <v>61</v>
      </c>
      <c r="AH85" s="94"/>
      <c r="AI85" s="94"/>
      <c r="AJ85" s="94"/>
      <c r="AK85" s="94"/>
      <c r="AL85" s="94"/>
      <c r="AM85" s="94"/>
      <c r="AN85" s="96" t="s">
        <v>62</v>
      </c>
      <c r="AO85" s="94"/>
      <c r="AP85" s="97"/>
      <c r="AQ85" s="46"/>
      <c r="AS85" s="98" t="s">
        <v>63</v>
      </c>
      <c r="AT85" s="99" t="s">
        <v>64</v>
      </c>
      <c r="AU85" s="99" t="s">
        <v>65</v>
      </c>
      <c r="AV85" s="99" t="s">
        <v>66</v>
      </c>
      <c r="AW85" s="99" t="s">
        <v>67</v>
      </c>
      <c r="AX85" s="99" t="s">
        <v>68</v>
      </c>
      <c r="AY85" s="99" t="s">
        <v>69</v>
      </c>
      <c r="AZ85" s="99" t="s">
        <v>70</v>
      </c>
      <c r="BA85" s="99" t="s">
        <v>71</v>
      </c>
      <c r="BB85" s="99" t="s">
        <v>72</v>
      </c>
      <c r="BC85" s="99" t="s">
        <v>73</v>
      </c>
      <c r="BD85" s="99" t="s">
        <v>74</v>
      </c>
      <c r="BE85" s="99" t="s">
        <v>75</v>
      </c>
      <c r="BF85" s="100" t="s">
        <v>76</v>
      </c>
    </row>
    <row r="8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1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6"/>
    </row>
    <row r="87" s="4" customFormat="1" ht="32.4" customHeight="1">
      <c r="B87" s="82"/>
      <c r="C87" s="102" t="s">
        <v>77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4">
        <f>ROUND(AG88,2)</f>
        <v>0</v>
      </c>
      <c r="AH87" s="104"/>
      <c r="AI87" s="104"/>
      <c r="AJ87" s="104"/>
      <c r="AK87" s="104"/>
      <c r="AL87" s="104"/>
      <c r="AM87" s="104"/>
      <c r="AN87" s="105">
        <f>SUM(AG87,AV87)</f>
        <v>0</v>
      </c>
      <c r="AO87" s="105"/>
      <c r="AP87" s="105"/>
      <c r="AQ87" s="86"/>
      <c r="AS87" s="106">
        <f>ROUND(AS88,2)</f>
        <v>0</v>
      </c>
      <c r="AT87" s="107">
        <f>ROUND(AT88,2)</f>
        <v>0</v>
      </c>
      <c r="AU87" s="108">
        <f>ROUND(AU88,2)</f>
        <v>0</v>
      </c>
      <c r="AV87" s="108">
        <f>ROUND(SUM(AX87:AY87),2)</f>
        <v>0</v>
      </c>
      <c r="AW87" s="109">
        <f>ROUND(AW88,5)</f>
        <v>0</v>
      </c>
      <c r="AX87" s="108">
        <f>ROUND(BB87*L33,2)</f>
        <v>0</v>
      </c>
      <c r="AY87" s="108">
        <f>ROUND(BC87*L34,2)</f>
        <v>0</v>
      </c>
      <c r="AZ87" s="108">
        <f>ROUND(BD87*L33,2)</f>
        <v>0</v>
      </c>
      <c r="BA87" s="108">
        <f>ROUND(BE87*L34,2)</f>
        <v>0</v>
      </c>
      <c r="BB87" s="108">
        <f>ROUND(BB88,2)</f>
        <v>0</v>
      </c>
      <c r="BC87" s="108">
        <f>ROUND(BC88,2)</f>
        <v>0</v>
      </c>
      <c r="BD87" s="108">
        <f>ROUND(BD88,2)</f>
        <v>0</v>
      </c>
      <c r="BE87" s="108">
        <f>ROUND(BE88,2)</f>
        <v>0</v>
      </c>
      <c r="BF87" s="110">
        <f>ROUND(BF88,2)</f>
        <v>0</v>
      </c>
      <c r="BS87" s="111" t="s">
        <v>78</v>
      </c>
      <c r="BT87" s="111" t="s">
        <v>79</v>
      </c>
      <c r="BU87" s="112" t="s">
        <v>80</v>
      </c>
      <c r="BV87" s="111" t="s">
        <v>81</v>
      </c>
      <c r="BW87" s="111" t="s">
        <v>82</v>
      </c>
      <c r="BX87" s="111" t="s">
        <v>83</v>
      </c>
    </row>
    <row r="88" s="5" customFormat="1" ht="16.5" customHeight="1">
      <c r="A88" s="113" t="s">
        <v>84</v>
      </c>
      <c r="B88" s="114"/>
      <c r="C88" s="115"/>
      <c r="D88" s="116" t="s">
        <v>85</v>
      </c>
      <c r="E88" s="116"/>
      <c r="F88" s="116"/>
      <c r="G88" s="116"/>
      <c r="H88" s="116"/>
      <c r="I88" s="117"/>
      <c r="J88" s="116" t="s">
        <v>86</v>
      </c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8">
        <f>'01_VZT - Vzduchotechnika'!M32</f>
        <v>0</v>
      </c>
      <c r="AH88" s="117"/>
      <c r="AI88" s="117"/>
      <c r="AJ88" s="117"/>
      <c r="AK88" s="117"/>
      <c r="AL88" s="117"/>
      <c r="AM88" s="117"/>
      <c r="AN88" s="118">
        <f>SUM(AG88,AV88)</f>
        <v>0</v>
      </c>
      <c r="AO88" s="117"/>
      <c r="AP88" s="117"/>
      <c r="AQ88" s="119"/>
      <c r="AS88" s="120">
        <f>'01_VZT - Vzduchotechnika'!M28</f>
        <v>0</v>
      </c>
      <c r="AT88" s="121">
        <f>'01_VZT - Vzduchotechnika'!M29</f>
        <v>0</v>
      </c>
      <c r="AU88" s="121">
        <f>'01_VZT - Vzduchotechnika'!M30</f>
        <v>0</v>
      </c>
      <c r="AV88" s="121">
        <f>ROUND(SUM(AX88:AY88),2)</f>
        <v>0</v>
      </c>
      <c r="AW88" s="122">
        <f>'01_VZT - Vzduchotechnika'!Z121</f>
        <v>0</v>
      </c>
      <c r="AX88" s="121">
        <f>'01_VZT - Vzduchotechnika'!M34</f>
        <v>0</v>
      </c>
      <c r="AY88" s="121">
        <f>'01_VZT - Vzduchotechnika'!M35</f>
        <v>0</v>
      </c>
      <c r="AZ88" s="121">
        <f>'01_VZT - Vzduchotechnika'!M36</f>
        <v>0</v>
      </c>
      <c r="BA88" s="121">
        <f>'01_VZT - Vzduchotechnika'!M37</f>
        <v>0</v>
      </c>
      <c r="BB88" s="121">
        <f>'01_VZT - Vzduchotechnika'!H34</f>
        <v>0</v>
      </c>
      <c r="BC88" s="121">
        <f>'01_VZT - Vzduchotechnika'!H35</f>
        <v>0</v>
      </c>
      <c r="BD88" s="121">
        <f>'01_VZT - Vzduchotechnika'!H36</f>
        <v>0</v>
      </c>
      <c r="BE88" s="121">
        <f>'01_VZT - Vzduchotechnika'!H37</f>
        <v>0</v>
      </c>
      <c r="BF88" s="123">
        <f>'01_VZT - Vzduchotechnika'!H38</f>
        <v>0</v>
      </c>
      <c r="BT88" s="124" t="s">
        <v>87</v>
      </c>
      <c r="BV88" s="124" t="s">
        <v>81</v>
      </c>
      <c r="BW88" s="124" t="s">
        <v>88</v>
      </c>
      <c r="BX88" s="124" t="s">
        <v>82</v>
      </c>
    </row>
    <row r="89">
      <c r="B89" s="23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="1" customFormat="1" ht="30" customHeight="1">
      <c r="B90" s="44"/>
      <c r="C90" s="102" t="s">
        <v>89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105">
        <f>ROUND(SUM(AG91:AG94),2)</f>
        <v>0</v>
      </c>
      <c r="AH90" s="105"/>
      <c r="AI90" s="105"/>
      <c r="AJ90" s="105"/>
      <c r="AK90" s="105"/>
      <c r="AL90" s="105"/>
      <c r="AM90" s="105"/>
      <c r="AN90" s="105">
        <f>ROUND(SUM(AN91:AN94),2)</f>
        <v>0</v>
      </c>
      <c r="AO90" s="105"/>
      <c r="AP90" s="105"/>
      <c r="AQ90" s="46"/>
      <c r="AS90" s="98" t="s">
        <v>90</v>
      </c>
      <c r="AT90" s="99" t="s">
        <v>91</v>
      </c>
      <c r="AU90" s="99" t="s">
        <v>41</v>
      </c>
      <c r="AV90" s="100" t="s">
        <v>66</v>
      </c>
    </row>
    <row r="91" s="1" customFormat="1" ht="19.92" customHeight="1">
      <c r="B91" s="44"/>
      <c r="C91" s="45"/>
      <c r="D91" s="125" t="s">
        <v>92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126">
        <f>ROUND(AG87*AS91,2)</f>
        <v>0</v>
      </c>
      <c r="AH91" s="127"/>
      <c r="AI91" s="127"/>
      <c r="AJ91" s="127"/>
      <c r="AK91" s="127"/>
      <c r="AL91" s="127"/>
      <c r="AM91" s="127"/>
      <c r="AN91" s="127">
        <f>ROUND(AG91+AV91,2)</f>
        <v>0</v>
      </c>
      <c r="AO91" s="127"/>
      <c r="AP91" s="127"/>
      <c r="AQ91" s="46"/>
      <c r="AS91" s="128">
        <v>0</v>
      </c>
      <c r="AT91" s="129" t="s">
        <v>93</v>
      </c>
      <c r="AU91" s="129" t="s">
        <v>42</v>
      </c>
      <c r="AV91" s="130">
        <f>ROUND(IF(AU91="základná",AG91*L33,IF(AU91="znížená",AG91*L34,0)),2)</f>
        <v>0</v>
      </c>
      <c r="BV91" s="19" t="s">
        <v>94</v>
      </c>
      <c r="BY91" s="131">
        <f>IF(AU91="základná",AV91,0)</f>
        <v>0</v>
      </c>
      <c r="BZ91" s="131">
        <f>IF(AU91="znížená",AV91,0)</f>
        <v>0</v>
      </c>
      <c r="CA91" s="131">
        <v>0</v>
      </c>
      <c r="CB91" s="131">
        <v>0</v>
      </c>
      <c r="CC91" s="131">
        <v>0</v>
      </c>
      <c r="CD91" s="131">
        <f>IF(AU91="základná",AG91,0)</f>
        <v>0</v>
      </c>
      <c r="CE91" s="131">
        <f>IF(AU91="znížená",AG91,0)</f>
        <v>0</v>
      </c>
      <c r="CF91" s="131">
        <f>IF(AU91="zákl. prenesená",AG91,0)</f>
        <v>0</v>
      </c>
      <c r="CG91" s="131">
        <f>IF(AU91="zníž. prenesená",AG91,0)</f>
        <v>0</v>
      </c>
      <c r="CH91" s="131">
        <f>IF(AU91="nulová",AG91,0)</f>
        <v>0</v>
      </c>
      <c r="CI91" s="19">
        <f>IF(AU91="základná",1,IF(AU91="znížená",2,IF(AU91="zákl. prenesená",4,IF(AU91="zníž. prenesená",5,3))))</f>
        <v>1</v>
      </c>
      <c r="CJ91" s="19">
        <f>IF(AT91="stavebná časť",1,IF(8891="investičná časť",2,3))</f>
        <v>1</v>
      </c>
      <c r="CK91" s="19" t="str">
        <f>IF(D91="Vyplň vlastné","","x")</f>
        <v>x</v>
      </c>
    </row>
    <row r="92" s="1" customFormat="1" ht="19.92" customHeight="1">
      <c r="B92" s="44"/>
      <c r="C92" s="45"/>
      <c r="D92" s="132" t="s">
        <v>95</v>
      </c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45"/>
      <c r="AD92" s="45"/>
      <c r="AE92" s="45"/>
      <c r="AF92" s="45"/>
      <c r="AG92" s="126">
        <f>AG87*AS92</f>
        <v>0</v>
      </c>
      <c r="AH92" s="127"/>
      <c r="AI92" s="127"/>
      <c r="AJ92" s="127"/>
      <c r="AK92" s="127"/>
      <c r="AL92" s="127"/>
      <c r="AM92" s="127"/>
      <c r="AN92" s="127">
        <f>AG92+AV92</f>
        <v>0</v>
      </c>
      <c r="AO92" s="127"/>
      <c r="AP92" s="127"/>
      <c r="AQ92" s="46"/>
      <c r="AS92" s="133">
        <v>0</v>
      </c>
      <c r="AT92" s="134" t="s">
        <v>93</v>
      </c>
      <c r="AU92" s="134" t="s">
        <v>42</v>
      </c>
      <c r="AV92" s="135">
        <f>ROUND(IF(AU92="nulová",0,IF(OR(AU92="základná",AU92="zákl. prenesená"),AG92*L33,AG92*L34)),2)</f>
        <v>0</v>
      </c>
      <c r="BV92" s="19" t="s">
        <v>96</v>
      </c>
      <c r="BY92" s="131">
        <f>IF(AU92="základná",AV92,0)</f>
        <v>0</v>
      </c>
      <c r="BZ92" s="131">
        <f>IF(AU92="znížená",AV92,0)</f>
        <v>0</v>
      </c>
      <c r="CA92" s="131">
        <f>IF(AU92="zákl. prenesená",AV92,0)</f>
        <v>0</v>
      </c>
      <c r="CB92" s="131">
        <f>IF(AU92="zníž. prenesená",AV92,0)</f>
        <v>0</v>
      </c>
      <c r="CC92" s="131">
        <f>IF(AU92="nulová",AV92,0)</f>
        <v>0</v>
      </c>
      <c r="CD92" s="131">
        <f>IF(AU92="základná",AG92,0)</f>
        <v>0</v>
      </c>
      <c r="CE92" s="131">
        <f>IF(AU92="znížená",AG92,0)</f>
        <v>0</v>
      </c>
      <c r="CF92" s="131">
        <f>IF(AU92="zákl. prenesená",AG92,0)</f>
        <v>0</v>
      </c>
      <c r="CG92" s="131">
        <f>IF(AU92="zníž. prenesená",AG92,0)</f>
        <v>0</v>
      </c>
      <c r="CH92" s="131">
        <f>IF(AU92="nulová",AG92,0)</f>
        <v>0</v>
      </c>
      <c r="CI92" s="19">
        <f>IF(AU92="základná",1,IF(AU92="znížená",2,IF(AU92="zákl. prenesená",4,IF(AU92="zníž. prenesená",5,3))))</f>
        <v>1</v>
      </c>
      <c r="CJ92" s="19">
        <f>IF(AT92="stavebná časť",1,IF(8892="investičná časť",2,3))</f>
        <v>1</v>
      </c>
      <c r="CK92" s="19" t="str">
        <f>IF(D92="Vyplň vlastné","","x")</f>
        <v/>
      </c>
    </row>
    <row r="93" s="1" customFormat="1" ht="19.92" customHeight="1">
      <c r="B93" s="44"/>
      <c r="C93" s="45"/>
      <c r="D93" s="132" t="s">
        <v>95</v>
      </c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45"/>
      <c r="AD93" s="45"/>
      <c r="AE93" s="45"/>
      <c r="AF93" s="45"/>
      <c r="AG93" s="126">
        <f>AG87*AS93</f>
        <v>0</v>
      </c>
      <c r="AH93" s="127"/>
      <c r="AI93" s="127"/>
      <c r="AJ93" s="127"/>
      <c r="AK93" s="127"/>
      <c r="AL93" s="127"/>
      <c r="AM93" s="127"/>
      <c r="AN93" s="127">
        <f>AG93+AV93</f>
        <v>0</v>
      </c>
      <c r="AO93" s="127"/>
      <c r="AP93" s="127"/>
      <c r="AQ93" s="46"/>
      <c r="AS93" s="133">
        <v>0</v>
      </c>
      <c r="AT93" s="134" t="s">
        <v>93</v>
      </c>
      <c r="AU93" s="134" t="s">
        <v>42</v>
      </c>
      <c r="AV93" s="135">
        <f>ROUND(IF(AU93="nulová",0,IF(OR(AU93="základná",AU93="zákl. prenesená"),AG93*L33,AG93*L34)),2)</f>
        <v>0</v>
      </c>
      <c r="BV93" s="19" t="s">
        <v>96</v>
      </c>
      <c r="BY93" s="131">
        <f>IF(AU93="základná",AV93,0)</f>
        <v>0</v>
      </c>
      <c r="BZ93" s="131">
        <f>IF(AU93="znížená",AV93,0)</f>
        <v>0</v>
      </c>
      <c r="CA93" s="131">
        <f>IF(AU93="zákl. prenesená",AV93,0)</f>
        <v>0</v>
      </c>
      <c r="CB93" s="131">
        <f>IF(AU93="zníž. prenesená",AV93,0)</f>
        <v>0</v>
      </c>
      <c r="CC93" s="131">
        <f>IF(AU93="nulová",AV93,0)</f>
        <v>0</v>
      </c>
      <c r="CD93" s="131">
        <f>IF(AU93="základná",AG93,0)</f>
        <v>0</v>
      </c>
      <c r="CE93" s="131">
        <f>IF(AU93="znížená",AG93,0)</f>
        <v>0</v>
      </c>
      <c r="CF93" s="131">
        <f>IF(AU93="zákl. prenesená",AG93,0)</f>
        <v>0</v>
      </c>
      <c r="CG93" s="131">
        <f>IF(AU93="zníž. prenesená",AG93,0)</f>
        <v>0</v>
      </c>
      <c r="CH93" s="131">
        <f>IF(AU93="nulová",AG93,0)</f>
        <v>0</v>
      </c>
      <c r="CI93" s="19">
        <f>IF(AU93="základná",1,IF(AU93="znížená",2,IF(AU93="zákl. prenesená",4,IF(AU93="zníž. prenesená",5,3))))</f>
        <v>1</v>
      </c>
      <c r="CJ93" s="19">
        <f>IF(AT93="stavebná časť",1,IF(8893="investičná časť",2,3))</f>
        <v>1</v>
      </c>
      <c r="CK93" s="19" t="str">
        <f>IF(D93="Vyplň vlastné","","x")</f>
        <v/>
      </c>
    </row>
    <row r="94" s="1" customFormat="1" ht="19.92" customHeight="1">
      <c r="B94" s="44"/>
      <c r="C94" s="45"/>
      <c r="D94" s="132" t="s">
        <v>95</v>
      </c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45"/>
      <c r="AD94" s="45"/>
      <c r="AE94" s="45"/>
      <c r="AF94" s="45"/>
      <c r="AG94" s="126">
        <f>AG87*AS94</f>
        <v>0</v>
      </c>
      <c r="AH94" s="127"/>
      <c r="AI94" s="127"/>
      <c r="AJ94" s="127"/>
      <c r="AK94" s="127"/>
      <c r="AL94" s="127"/>
      <c r="AM94" s="127"/>
      <c r="AN94" s="127">
        <f>AG94+AV94</f>
        <v>0</v>
      </c>
      <c r="AO94" s="127"/>
      <c r="AP94" s="127"/>
      <c r="AQ94" s="46"/>
      <c r="AS94" s="136">
        <v>0</v>
      </c>
      <c r="AT94" s="137" t="s">
        <v>93</v>
      </c>
      <c r="AU94" s="137" t="s">
        <v>42</v>
      </c>
      <c r="AV94" s="138">
        <f>ROUND(IF(AU94="nulová",0,IF(OR(AU94="základná",AU94="zákl. prenesená"),AG94*L33,AG94*L34)),2)</f>
        <v>0</v>
      </c>
      <c r="BV94" s="19" t="s">
        <v>96</v>
      </c>
      <c r="BY94" s="131">
        <f>IF(AU94="základná",AV94,0)</f>
        <v>0</v>
      </c>
      <c r="BZ94" s="131">
        <f>IF(AU94="znížená",AV94,0)</f>
        <v>0</v>
      </c>
      <c r="CA94" s="131">
        <f>IF(AU94="zákl. prenesená",AV94,0)</f>
        <v>0</v>
      </c>
      <c r="CB94" s="131">
        <f>IF(AU94="zníž. prenesená",AV94,0)</f>
        <v>0</v>
      </c>
      <c r="CC94" s="131">
        <f>IF(AU94="nulová",AV94,0)</f>
        <v>0</v>
      </c>
      <c r="CD94" s="131">
        <f>IF(AU94="základná",AG94,0)</f>
        <v>0</v>
      </c>
      <c r="CE94" s="131">
        <f>IF(AU94="znížená",AG94,0)</f>
        <v>0</v>
      </c>
      <c r="CF94" s="131">
        <f>IF(AU94="zákl. prenesená",AG94,0)</f>
        <v>0</v>
      </c>
      <c r="CG94" s="131">
        <f>IF(AU94="zníž. prenesená",AG94,0)</f>
        <v>0</v>
      </c>
      <c r="CH94" s="131">
        <f>IF(AU94="nulová",AG94,0)</f>
        <v>0</v>
      </c>
      <c r="CI94" s="19">
        <f>IF(AU94="základná",1,IF(AU94="znížená",2,IF(AU94="zákl. prenesená",4,IF(AU94="zníž. prenesená",5,3))))</f>
        <v>1</v>
      </c>
      <c r="CJ94" s="19">
        <f>IF(AT94="stavebná časť",1,IF(8894="investičná časť",2,3))</f>
        <v>1</v>
      </c>
      <c r="CK94" s="19" t="str">
        <f>IF(D94="Vyplň vlastné","","x")</f>
        <v/>
      </c>
    </row>
    <row r="95" s="1" customFormat="1" ht="10.8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6"/>
    </row>
    <row r="96" s="1" customFormat="1" ht="30" customHeight="1">
      <c r="B96" s="44"/>
      <c r="C96" s="139" t="s">
        <v>97</v>
      </c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1">
        <f>ROUND(AG87+AG90,2)</f>
        <v>0</v>
      </c>
      <c r="AH96" s="141"/>
      <c r="AI96" s="141"/>
      <c r="AJ96" s="141"/>
      <c r="AK96" s="141"/>
      <c r="AL96" s="141"/>
      <c r="AM96" s="141"/>
      <c r="AN96" s="141">
        <f>AN87+AN90</f>
        <v>0</v>
      </c>
      <c r="AO96" s="141"/>
      <c r="AP96" s="141"/>
      <c r="AQ96" s="46"/>
    </row>
    <row r="97" s="1" customFormat="1" ht="6.96" customHeight="1"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5"/>
    </row>
  </sheetData>
  <mergeCells count="60">
    <mergeCell ref="C2:AP2"/>
    <mergeCell ref="C4:AP4"/>
    <mergeCell ref="BG5:BG34"/>
    <mergeCell ref="K5:AO5"/>
    <mergeCell ref="K6:AO6"/>
    <mergeCell ref="E14:AJ14"/>
    <mergeCell ref="E23:AN23"/>
    <mergeCell ref="AK26:AO26"/>
    <mergeCell ref="AK27:AO27"/>
    <mergeCell ref="AK28:AO28"/>
    <mergeCell ref="AK29:AO29"/>
    <mergeCell ref="AK31:AO31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L36:O36"/>
    <mergeCell ref="W36:AE36"/>
    <mergeCell ref="AK36:AO36"/>
    <mergeCell ref="L37:O37"/>
    <mergeCell ref="W37:AE37"/>
    <mergeCell ref="AK37:AO37"/>
    <mergeCell ref="X39:AB39"/>
    <mergeCell ref="AK39:AO39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G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01_VZT - Vzduchotechnika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20" hidden="1" customWidth="1"/>
    <col min="23" max="23" width="20" hidden="1" customWidth="1"/>
    <col min="24" max="24" width="20" hidden="1" customWidth="1"/>
    <col min="25" max="25" width="12.33" hidden="1" customWidth="1"/>
    <col min="26" max="26" width="16.33" hidden="1" customWidth="1"/>
    <col min="27" max="27" width="12.33" hidden="1" customWidth="1"/>
    <col min="28" max="28" width="15" hidden="1" customWidth="1"/>
    <col min="29" max="29" width="11" hidden="1" customWidth="1"/>
    <col min="30" max="30" width="15" hidden="1" customWidth="1"/>
    <col min="31" max="31" width="16.33" hidden="1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2"/>
      <c r="B1" s="10"/>
      <c r="C1" s="10"/>
      <c r="D1" s="11" t="s">
        <v>1</v>
      </c>
      <c r="E1" s="10"/>
      <c r="F1" s="12" t="s">
        <v>98</v>
      </c>
      <c r="G1" s="12"/>
      <c r="H1" s="143" t="s">
        <v>99</v>
      </c>
      <c r="I1" s="143"/>
      <c r="J1" s="143"/>
      <c r="K1" s="143"/>
      <c r="L1" s="12" t="s">
        <v>100</v>
      </c>
      <c r="M1" s="10"/>
      <c r="N1" s="10"/>
      <c r="O1" s="11" t="s">
        <v>101</v>
      </c>
      <c r="P1" s="10"/>
      <c r="Q1" s="10"/>
      <c r="R1" s="10"/>
      <c r="S1" s="12" t="s">
        <v>102</v>
      </c>
      <c r="T1" s="12"/>
      <c r="U1" s="142"/>
      <c r="V1" s="14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ht="36.96" customHeight="1">
      <c r="C2" s="16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S2" s="18" t="s">
        <v>9</v>
      </c>
      <c r="AT2" s="19" t="s">
        <v>88</v>
      </c>
    </row>
    <row r="3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79</v>
      </c>
    </row>
    <row r="4" ht="36.96" customHeight="1">
      <c r="B4" s="23"/>
      <c r="C4" s="24" t="s">
        <v>103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T4" s="17" t="s">
        <v>13</v>
      </c>
      <c r="AT4" s="19" t="s">
        <v>6</v>
      </c>
    </row>
    <row r="5" ht="6.96" customHeight="1">
      <c r="B5" s="2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ht="25.44" customHeight="1">
      <c r="B6" s="23"/>
      <c r="C6" s="28"/>
      <c r="D6" s="35" t="s">
        <v>19</v>
      </c>
      <c r="E6" s="28"/>
      <c r="F6" s="144" t="str">
        <f>'Rekapitulácia stavby'!K6</f>
        <v>Zníženie energetickej náročnosti budovy mestského podniku služieb v meste Strážske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28"/>
      <c r="R6" s="26"/>
    </row>
    <row r="7" s="1" customFormat="1" ht="32.88" customHeight="1">
      <c r="B7" s="44"/>
      <c r="C7" s="45"/>
      <c r="D7" s="32" t="s">
        <v>104</v>
      </c>
      <c r="E7" s="45"/>
      <c r="F7" s="33" t="s">
        <v>105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5" t="s">
        <v>21</v>
      </c>
      <c r="E8" s="45"/>
      <c r="F8" s="30" t="s">
        <v>5</v>
      </c>
      <c r="G8" s="45"/>
      <c r="H8" s="45"/>
      <c r="I8" s="45"/>
      <c r="J8" s="45"/>
      <c r="K8" s="45"/>
      <c r="L8" s="45"/>
      <c r="M8" s="35" t="s">
        <v>22</v>
      </c>
      <c r="N8" s="45"/>
      <c r="O8" s="30" t="s">
        <v>5</v>
      </c>
      <c r="P8" s="45"/>
      <c r="Q8" s="45"/>
      <c r="R8" s="46"/>
    </row>
    <row r="9" s="1" customFormat="1" ht="14.4" customHeight="1">
      <c r="B9" s="44"/>
      <c r="C9" s="45"/>
      <c r="D9" s="35" t="s">
        <v>23</v>
      </c>
      <c r="E9" s="45"/>
      <c r="F9" s="30" t="s">
        <v>24</v>
      </c>
      <c r="G9" s="45"/>
      <c r="H9" s="45"/>
      <c r="I9" s="45"/>
      <c r="J9" s="45"/>
      <c r="K9" s="45"/>
      <c r="L9" s="45"/>
      <c r="M9" s="35" t="s">
        <v>25</v>
      </c>
      <c r="N9" s="45"/>
      <c r="O9" s="145" t="str">
        <f>'Rekapitulácia stavby'!AN8</f>
        <v>14.12.2017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5" t="s">
        <v>27</v>
      </c>
      <c r="E11" s="45"/>
      <c r="F11" s="45"/>
      <c r="G11" s="45"/>
      <c r="H11" s="45"/>
      <c r="I11" s="45"/>
      <c r="J11" s="45"/>
      <c r="K11" s="45"/>
      <c r="L11" s="45"/>
      <c r="M11" s="35" t="s">
        <v>28</v>
      </c>
      <c r="N11" s="45"/>
      <c r="O11" s="30" t="str">
        <f>IF('Rekapitulácia stavby'!AN10="","",'Rekapitulácia stavby'!AN10)</f>
        <v/>
      </c>
      <c r="P11" s="30"/>
      <c r="Q11" s="45"/>
      <c r="R11" s="46"/>
    </row>
    <row r="12" s="1" customFormat="1" ht="18" customHeight="1">
      <c r="B12" s="44"/>
      <c r="C12" s="45"/>
      <c r="D12" s="45"/>
      <c r="E12" s="30" t="str">
        <f>IF('Rekapitulácia stavby'!E11="","",'Rekapitulácia stavby'!E11)</f>
        <v xml:space="preserve"> </v>
      </c>
      <c r="F12" s="45"/>
      <c r="G12" s="45"/>
      <c r="H12" s="45"/>
      <c r="I12" s="45"/>
      <c r="J12" s="45"/>
      <c r="K12" s="45"/>
      <c r="L12" s="45"/>
      <c r="M12" s="35" t="s">
        <v>29</v>
      </c>
      <c r="N12" s="45"/>
      <c r="O12" s="30" t="str">
        <f>IF('Rekapitulácia stavby'!AN11="","",'Rekapitulácia stavby'!AN11)</f>
        <v/>
      </c>
      <c r="P12" s="30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5" t="s">
        <v>30</v>
      </c>
      <c r="E14" s="45"/>
      <c r="F14" s="45"/>
      <c r="G14" s="45"/>
      <c r="H14" s="45"/>
      <c r="I14" s="45"/>
      <c r="J14" s="45"/>
      <c r="K14" s="45"/>
      <c r="L14" s="45"/>
      <c r="M14" s="35" t="s">
        <v>28</v>
      </c>
      <c r="N14" s="45"/>
      <c r="O14" s="36" t="str">
        <f>IF('Rekapitulácia stavby'!AN13="","",'Rekapitulácia stavby'!AN13)</f>
        <v>Vyplň údaj</v>
      </c>
      <c r="P14" s="30"/>
      <c r="Q14" s="45"/>
      <c r="R14" s="46"/>
    </row>
    <row r="15" s="1" customFormat="1" ht="18" customHeight="1">
      <c r="B15" s="44"/>
      <c r="C15" s="45"/>
      <c r="D15" s="45"/>
      <c r="E15" s="36" t="str">
        <f>IF('Rekapitulácia stavby'!E14="","",'Rekapitulácia stavby'!E14)</f>
        <v>Vyplň údaj</v>
      </c>
      <c r="F15" s="146"/>
      <c r="G15" s="146"/>
      <c r="H15" s="146"/>
      <c r="I15" s="146"/>
      <c r="J15" s="146"/>
      <c r="K15" s="146"/>
      <c r="L15" s="146"/>
      <c r="M15" s="35" t="s">
        <v>29</v>
      </c>
      <c r="N15" s="45"/>
      <c r="O15" s="36" t="str">
        <f>IF('Rekapitulácia stavby'!AN14="","",'Rekapitulácia stavby'!AN14)</f>
        <v>Vyplň údaj</v>
      </c>
      <c r="P15" s="30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5" t="s">
        <v>32</v>
      </c>
      <c r="E17" s="45"/>
      <c r="F17" s="45"/>
      <c r="G17" s="45"/>
      <c r="H17" s="45"/>
      <c r="I17" s="45"/>
      <c r="J17" s="45"/>
      <c r="K17" s="45"/>
      <c r="L17" s="45"/>
      <c r="M17" s="35" t="s">
        <v>28</v>
      </c>
      <c r="N17" s="45"/>
      <c r="O17" s="30" t="s">
        <v>5</v>
      </c>
      <c r="P17" s="30"/>
      <c r="Q17" s="45"/>
      <c r="R17" s="46"/>
    </row>
    <row r="18" s="1" customFormat="1" ht="18" customHeight="1">
      <c r="B18" s="44"/>
      <c r="C18" s="45"/>
      <c r="D18" s="45"/>
      <c r="E18" s="30" t="s">
        <v>33</v>
      </c>
      <c r="F18" s="45"/>
      <c r="G18" s="45"/>
      <c r="H18" s="45"/>
      <c r="I18" s="45"/>
      <c r="J18" s="45"/>
      <c r="K18" s="45"/>
      <c r="L18" s="45"/>
      <c r="M18" s="35" t="s">
        <v>29</v>
      </c>
      <c r="N18" s="45"/>
      <c r="O18" s="30" t="s">
        <v>5</v>
      </c>
      <c r="P18" s="30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5" t="s">
        <v>34</v>
      </c>
      <c r="E20" s="45"/>
      <c r="F20" s="45"/>
      <c r="G20" s="45"/>
      <c r="H20" s="45"/>
      <c r="I20" s="45"/>
      <c r="J20" s="45"/>
      <c r="K20" s="45"/>
      <c r="L20" s="45"/>
      <c r="M20" s="35" t="s">
        <v>28</v>
      </c>
      <c r="N20" s="45"/>
      <c r="O20" s="30" t="s">
        <v>5</v>
      </c>
      <c r="P20" s="30"/>
      <c r="Q20" s="45"/>
      <c r="R20" s="46"/>
    </row>
    <row r="21" s="1" customFormat="1" ht="18" customHeight="1">
      <c r="B21" s="44"/>
      <c r="C21" s="45"/>
      <c r="D21" s="45"/>
      <c r="E21" s="30" t="s">
        <v>33</v>
      </c>
      <c r="F21" s="45"/>
      <c r="G21" s="45"/>
      <c r="H21" s="45"/>
      <c r="I21" s="45"/>
      <c r="J21" s="45"/>
      <c r="K21" s="45"/>
      <c r="L21" s="45"/>
      <c r="M21" s="35" t="s">
        <v>29</v>
      </c>
      <c r="N21" s="45"/>
      <c r="O21" s="30" t="s">
        <v>5</v>
      </c>
      <c r="P21" s="30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5" t="s">
        <v>35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39" t="s">
        <v>5</v>
      </c>
      <c r="F24" s="39"/>
      <c r="G24" s="39"/>
      <c r="H24" s="39"/>
      <c r="I24" s="39"/>
      <c r="J24" s="39"/>
      <c r="K24" s="39"/>
      <c r="L24" s="39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47" t="s">
        <v>106</v>
      </c>
      <c r="E27" s="45"/>
      <c r="F27" s="45"/>
      <c r="G27" s="45"/>
      <c r="H27" s="45"/>
      <c r="I27" s="45"/>
      <c r="J27" s="45"/>
      <c r="K27" s="45"/>
      <c r="L27" s="45"/>
      <c r="M27" s="42">
        <f>M88</f>
        <v>0</v>
      </c>
      <c r="N27" s="42"/>
      <c r="O27" s="42"/>
      <c r="P27" s="42"/>
      <c r="Q27" s="45"/>
      <c r="R27" s="46"/>
    </row>
    <row r="28" s="1" customFormat="1">
      <c r="B28" s="44"/>
      <c r="C28" s="45"/>
      <c r="D28" s="45"/>
      <c r="E28" s="35" t="s">
        <v>37</v>
      </c>
      <c r="F28" s="45"/>
      <c r="G28" s="45"/>
      <c r="H28" s="45"/>
      <c r="I28" s="45"/>
      <c r="J28" s="45"/>
      <c r="K28" s="45"/>
      <c r="L28" s="45"/>
      <c r="M28" s="43">
        <f>H88</f>
        <v>0</v>
      </c>
      <c r="N28" s="43"/>
      <c r="O28" s="43"/>
      <c r="P28" s="43"/>
      <c r="Q28" s="45"/>
      <c r="R28" s="46"/>
    </row>
    <row r="29" s="1" customFormat="1">
      <c r="B29" s="44"/>
      <c r="C29" s="45"/>
      <c r="D29" s="45"/>
      <c r="E29" s="35" t="s">
        <v>38</v>
      </c>
      <c r="F29" s="45"/>
      <c r="G29" s="45"/>
      <c r="H29" s="45"/>
      <c r="I29" s="45"/>
      <c r="J29" s="45"/>
      <c r="K29" s="45"/>
      <c r="L29" s="45"/>
      <c r="M29" s="43">
        <f>K88</f>
        <v>0</v>
      </c>
      <c r="N29" s="43"/>
      <c r="O29" s="43"/>
      <c r="P29" s="43"/>
      <c r="Q29" s="45"/>
      <c r="R29" s="46"/>
    </row>
    <row r="30" s="1" customFormat="1" ht="14.4" customHeight="1">
      <c r="B30" s="44"/>
      <c r="C30" s="45"/>
      <c r="D30" s="41" t="s">
        <v>92</v>
      </c>
      <c r="E30" s="45"/>
      <c r="F30" s="45"/>
      <c r="G30" s="45"/>
      <c r="H30" s="45"/>
      <c r="I30" s="45"/>
      <c r="J30" s="45"/>
      <c r="K30" s="45"/>
      <c r="L30" s="45"/>
      <c r="M30" s="42">
        <f>M96</f>
        <v>0</v>
      </c>
      <c r="N30" s="42"/>
      <c r="O30" s="42"/>
      <c r="P30" s="42"/>
      <c r="Q30" s="45"/>
      <c r="R30" s="46"/>
    </row>
    <row r="31" s="1" customFormat="1" ht="6.96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</row>
    <row r="32" s="1" customFormat="1" ht="25.44" customHeight="1">
      <c r="B32" s="44"/>
      <c r="C32" s="45"/>
      <c r="D32" s="148" t="s">
        <v>40</v>
      </c>
      <c r="E32" s="45"/>
      <c r="F32" s="45"/>
      <c r="G32" s="45"/>
      <c r="H32" s="45"/>
      <c r="I32" s="45"/>
      <c r="J32" s="45"/>
      <c r="K32" s="45"/>
      <c r="L32" s="45"/>
      <c r="M32" s="149">
        <f>ROUND(M27+M30,2)</f>
        <v>0</v>
      </c>
      <c r="N32" s="45"/>
      <c r="O32" s="45"/>
      <c r="P32" s="45"/>
      <c r="Q32" s="45"/>
      <c r="R32" s="46"/>
    </row>
    <row r="33" s="1" customFormat="1" ht="6.96" customHeight="1">
      <c r="B33" s="44"/>
      <c r="C33" s="4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45"/>
      <c r="R33" s="46"/>
    </row>
    <row r="34" s="1" customFormat="1" ht="14.4" customHeight="1">
      <c r="B34" s="44"/>
      <c r="C34" s="45"/>
      <c r="D34" s="52" t="s">
        <v>41</v>
      </c>
      <c r="E34" s="52" t="s">
        <v>42</v>
      </c>
      <c r="F34" s="53">
        <v>0.20000000000000001</v>
      </c>
      <c r="G34" s="150" t="s">
        <v>43</v>
      </c>
      <c r="H34" s="151">
        <f>ROUND((((SUM(BE96:BE103)+SUM(BE121:BE164))+SUM(BE166:BE170))),2)</f>
        <v>0</v>
      </c>
      <c r="I34" s="45"/>
      <c r="J34" s="45"/>
      <c r="K34" s="45"/>
      <c r="L34" s="45"/>
      <c r="M34" s="151">
        <f>ROUND(((ROUND((SUM(BE96:BE103)+SUM(BE121:BE164)), 2)*F34)+SUM(BE166:BE170)*F34),2)</f>
        <v>0</v>
      </c>
      <c r="N34" s="45"/>
      <c r="O34" s="45"/>
      <c r="P34" s="45"/>
      <c r="Q34" s="45"/>
      <c r="R34" s="46"/>
    </row>
    <row r="35" s="1" customFormat="1" ht="14.4" customHeight="1">
      <c r="B35" s="44"/>
      <c r="C35" s="45"/>
      <c r="D35" s="45"/>
      <c r="E35" s="52" t="s">
        <v>44</v>
      </c>
      <c r="F35" s="53">
        <v>0.20000000000000001</v>
      </c>
      <c r="G35" s="150" t="s">
        <v>43</v>
      </c>
      <c r="H35" s="151">
        <f>ROUND((((SUM(BF96:BF103)+SUM(BF121:BF164))+SUM(BF166:BF170))),2)</f>
        <v>0</v>
      </c>
      <c r="I35" s="45"/>
      <c r="J35" s="45"/>
      <c r="K35" s="45"/>
      <c r="L35" s="45"/>
      <c r="M35" s="151">
        <f>ROUND(((ROUND((SUM(BF96:BF103)+SUM(BF121:BF164)), 2)*F35)+SUM(BF166:BF170)*F35),2)</f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45</v>
      </c>
      <c r="F36" s="53">
        <v>0.20000000000000001</v>
      </c>
      <c r="G36" s="150" t="s">
        <v>43</v>
      </c>
      <c r="H36" s="151">
        <f>ROUND((((SUM(BG96:BG103)+SUM(BG121:BG164))+SUM(BG166:BG170))),2)</f>
        <v>0</v>
      </c>
      <c r="I36" s="45"/>
      <c r="J36" s="45"/>
      <c r="K36" s="45"/>
      <c r="L36" s="45"/>
      <c r="M36" s="151">
        <v>0</v>
      </c>
      <c r="N36" s="45"/>
      <c r="O36" s="45"/>
      <c r="P36" s="45"/>
      <c r="Q36" s="45"/>
      <c r="R36" s="46"/>
    </row>
    <row r="37" hidden="1" s="1" customFormat="1" ht="14.4" customHeight="1">
      <c r="B37" s="44"/>
      <c r="C37" s="45"/>
      <c r="D37" s="45"/>
      <c r="E37" s="52" t="s">
        <v>46</v>
      </c>
      <c r="F37" s="53">
        <v>0.20000000000000001</v>
      </c>
      <c r="G37" s="150" t="s">
        <v>43</v>
      </c>
      <c r="H37" s="151">
        <f>ROUND((((SUM(BH96:BH103)+SUM(BH121:BH164))+SUM(BH166:BH170))),2)</f>
        <v>0</v>
      </c>
      <c r="I37" s="45"/>
      <c r="J37" s="45"/>
      <c r="K37" s="45"/>
      <c r="L37" s="45"/>
      <c r="M37" s="151">
        <v>0</v>
      </c>
      <c r="N37" s="45"/>
      <c r="O37" s="45"/>
      <c r="P37" s="45"/>
      <c r="Q37" s="45"/>
      <c r="R37" s="46"/>
    </row>
    <row r="38" hidden="1" s="1" customFormat="1" ht="14.4" customHeight="1">
      <c r="B38" s="44"/>
      <c r="C38" s="45"/>
      <c r="D38" s="45"/>
      <c r="E38" s="52" t="s">
        <v>47</v>
      </c>
      <c r="F38" s="53">
        <v>0</v>
      </c>
      <c r="G38" s="150" t="s">
        <v>43</v>
      </c>
      <c r="H38" s="151">
        <f>ROUND((((SUM(BI96:BI103)+SUM(BI121:BI164))+SUM(BI166:BI170))),2)</f>
        <v>0</v>
      </c>
      <c r="I38" s="45"/>
      <c r="J38" s="45"/>
      <c r="K38" s="45"/>
      <c r="L38" s="45"/>
      <c r="M38" s="151">
        <v>0</v>
      </c>
      <c r="N38" s="45"/>
      <c r="O38" s="45"/>
      <c r="P38" s="45"/>
      <c r="Q38" s="45"/>
      <c r="R38" s="46"/>
    </row>
    <row r="39" s="1" customFormat="1" ht="6.96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25.44" customHeight="1">
      <c r="B40" s="44"/>
      <c r="C40" s="140"/>
      <c r="D40" s="152" t="s">
        <v>48</v>
      </c>
      <c r="E40" s="95"/>
      <c r="F40" s="95"/>
      <c r="G40" s="153" t="s">
        <v>49</v>
      </c>
      <c r="H40" s="154" t="s">
        <v>50</v>
      </c>
      <c r="I40" s="95"/>
      <c r="J40" s="95"/>
      <c r="K40" s="95"/>
      <c r="L40" s="155">
        <f>SUM(M32:M38)</f>
        <v>0</v>
      </c>
      <c r="M40" s="155"/>
      <c r="N40" s="155"/>
      <c r="O40" s="155"/>
      <c r="P40" s="156"/>
      <c r="Q40" s="140"/>
      <c r="R40" s="46"/>
    </row>
    <row r="41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="1" customFormat="1" ht="14.4" customHeight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/>
    </row>
    <row r="43">
      <c r="B43" s="2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>
      <c r="B44" s="23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>
      <c r="B45" s="2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>
      <c r="B47" s="2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>
      <c r="B49" s="2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="1" customFormat="1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>
      <c r="B51" s="23"/>
      <c r="C51" s="28"/>
      <c r="D51" s="67"/>
      <c r="E51" s="28"/>
      <c r="F51" s="28"/>
      <c r="G51" s="28"/>
      <c r="H51" s="68"/>
      <c r="I51" s="28"/>
      <c r="J51" s="67"/>
      <c r="K51" s="28"/>
      <c r="L51" s="28"/>
      <c r="M51" s="28"/>
      <c r="N51" s="28"/>
      <c r="O51" s="28"/>
      <c r="P51" s="68"/>
      <c r="Q51" s="28"/>
      <c r="R51" s="26"/>
    </row>
    <row r="52">
      <c r="B52" s="23"/>
      <c r="C52" s="28"/>
      <c r="D52" s="67"/>
      <c r="E52" s="28"/>
      <c r="F52" s="28"/>
      <c r="G52" s="28"/>
      <c r="H52" s="68"/>
      <c r="I52" s="28"/>
      <c r="J52" s="67"/>
      <c r="K52" s="28"/>
      <c r="L52" s="28"/>
      <c r="M52" s="28"/>
      <c r="N52" s="28"/>
      <c r="O52" s="28"/>
      <c r="P52" s="68"/>
      <c r="Q52" s="28"/>
      <c r="R52" s="26"/>
    </row>
    <row r="53">
      <c r="B53" s="23"/>
      <c r="C53" s="28"/>
      <c r="D53" s="67"/>
      <c r="E53" s="28"/>
      <c r="F53" s="28"/>
      <c r="G53" s="28"/>
      <c r="H53" s="68"/>
      <c r="I53" s="28"/>
      <c r="J53" s="67"/>
      <c r="K53" s="28"/>
      <c r="L53" s="28"/>
      <c r="M53" s="28"/>
      <c r="N53" s="28"/>
      <c r="O53" s="28"/>
      <c r="P53" s="68"/>
      <c r="Q53" s="28"/>
      <c r="R53" s="26"/>
    </row>
    <row r="54">
      <c r="B54" s="23"/>
      <c r="C54" s="28"/>
      <c r="D54" s="67"/>
      <c r="E54" s="28"/>
      <c r="F54" s="28"/>
      <c r="G54" s="28"/>
      <c r="H54" s="68"/>
      <c r="I54" s="28"/>
      <c r="J54" s="67"/>
      <c r="K54" s="28"/>
      <c r="L54" s="28"/>
      <c r="M54" s="28"/>
      <c r="N54" s="28"/>
      <c r="O54" s="28"/>
      <c r="P54" s="68"/>
      <c r="Q54" s="28"/>
      <c r="R54" s="26"/>
    </row>
    <row r="55">
      <c r="B55" s="23"/>
      <c r="C55" s="28"/>
      <c r="D55" s="67"/>
      <c r="E55" s="28"/>
      <c r="F55" s="28"/>
      <c r="G55" s="28"/>
      <c r="H55" s="68"/>
      <c r="I55" s="28"/>
      <c r="J55" s="67"/>
      <c r="K55" s="28"/>
      <c r="L55" s="28"/>
      <c r="M55" s="28"/>
      <c r="N55" s="28"/>
      <c r="O55" s="28"/>
      <c r="P55" s="68"/>
      <c r="Q55" s="28"/>
      <c r="R55" s="26"/>
    </row>
    <row r="56">
      <c r="B56" s="23"/>
      <c r="C56" s="28"/>
      <c r="D56" s="67"/>
      <c r="E56" s="28"/>
      <c r="F56" s="28"/>
      <c r="G56" s="28"/>
      <c r="H56" s="68"/>
      <c r="I56" s="28"/>
      <c r="J56" s="67"/>
      <c r="K56" s="28"/>
      <c r="L56" s="28"/>
      <c r="M56" s="28"/>
      <c r="N56" s="28"/>
      <c r="O56" s="28"/>
      <c r="P56" s="68"/>
      <c r="Q56" s="28"/>
      <c r="R56" s="26"/>
    </row>
    <row r="57">
      <c r="B57" s="23"/>
      <c r="C57" s="28"/>
      <c r="D57" s="67"/>
      <c r="E57" s="28"/>
      <c r="F57" s="28"/>
      <c r="G57" s="28"/>
      <c r="H57" s="68"/>
      <c r="I57" s="28"/>
      <c r="J57" s="67"/>
      <c r="K57" s="28"/>
      <c r="L57" s="28"/>
      <c r="M57" s="28"/>
      <c r="N57" s="28"/>
      <c r="O57" s="28"/>
      <c r="P57" s="68"/>
      <c r="Q57" s="28"/>
      <c r="R57" s="26"/>
    </row>
    <row r="58">
      <c r="B58" s="23"/>
      <c r="C58" s="28"/>
      <c r="D58" s="67"/>
      <c r="E58" s="28"/>
      <c r="F58" s="28"/>
      <c r="G58" s="28"/>
      <c r="H58" s="68"/>
      <c r="I58" s="28"/>
      <c r="J58" s="67"/>
      <c r="K58" s="28"/>
      <c r="L58" s="28"/>
      <c r="M58" s="28"/>
      <c r="N58" s="28"/>
      <c r="O58" s="28"/>
      <c r="P58" s="68"/>
      <c r="Q58" s="28"/>
      <c r="R58" s="26"/>
    </row>
    <row r="59" s="1" customFormat="1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>
      <c r="B60" s="2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="1" customFormat="1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>
      <c r="B62" s="23"/>
      <c r="C62" s="28"/>
      <c r="D62" s="67"/>
      <c r="E62" s="28"/>
      <c r="F62" s="28"/>
      <c r="G62" s="28"/>
      <c r="H62" s="68"/>
      <c r="I62" s="28"/>
      <c r="J62" s="67"/>
      <c r="K62" s="28"/>
      <c r="L62" s="28"/>
      <c r="M62" s="28"/>
      <c r="N62" s="28"/>
      <c r="O62" s="28"/>
      <c r="P62" s="68"/>
      <c r="Q62" s="28"/>
      <c r="R62" s="26"/>
    </row>
    <row r="63">
      <c r="B63" s="23"/>
      <c r="C63" s="28"/>
      <c r="D63" s="67"/>
      <c r="E63" s="28"/>
      <c r="F63" s="28"/>
      <c r="G63" s="28"/>
      <c r="H63" s="68"/>
      <c r="I63" s="28"/>
      <c r="J63" s="67"/>
      <c r="K63" s="28"/>
      <c r="L63" s="28"/>
      <c r="M63" s="28"/>
      <c r="N63" s="28"/>
      <c r="O63" s="28"/>
      <c r="P63" s="68"/>
      <c r="Q63" s="28"/>
      <c r="R63" s="26"/>
    </row>
    <row r="64">
      <c r="B64" s="23"/>
      <c r="C64" s="28"/>
      <c r="D64" s="67"/>
      <c r="E64" s="28"/>
      <c r="F64" s="28"/>
      <c r="G64" s="28"/>
      <c r="H64" s="68"/>
      <c r="I64" s="28"/>
      <c r="J64" s="67"/>
      <c r="K64" s="28"/>
      <c r="L64" s="28"/>
      <c r="M64" s="28"/>
      <c r="N64" s="28"/>
      <c r="O64" s="28"/>
      <c r="P64" s="68"/>
      <c r="Q64" s="28"/>
      <c r="R64" s="26"/>
    </row>
    <row r="65">
      <c r="B65" s="23"/>
      <c r="C65" s="28"/>
      <c r="D65" s="67"/>
      <c r="E65" s="28"/>
      <c r="F65" s="28"/>
      <c r="G65" s="28"/>
      <c r="H65" s="68"/>
      <c r="I65" s="28"/>
      <c r="J65" s="67"/>
      <c r="K65" s="28"/>
      <c r="L65" s="28"/>
      <c r="M65" s="28"/>
      <c r="N65" s="28"/>
      <c r="O65" s="28"/>
      <c r="P65" s="68"/>
      <c r="Q65" s="28"/>
      <c r="R65" s="26"/>
    </row>
    <row r="66">
      <c r="B66" s="23"/>
      <c r="C66" s="28"/>
      <c r="D66" s="67"/>
      <c r="E66" s="28"/>
      <c r="F66" s="28"/>
      <c r="G66" s="28"/>
      <c r="H66" s="68"/>
      <c r="I66" s="28"/>
      <c r="J66" s="67"/>
      <c r="K66" s="28"/>
      <c r="L66" s="28"/>
      <c r="M66" s="28"/>
      <c r="N66" s="28"/>
      <c r="O66" s="28"/>
      <c r="P66" s="68"/>
      <c r="Q66" s="28"/>
      <c r="R66" s="26"/>
    </row>
    <row r="67">
      <c r="B67" s="23"/>
      <c r="C67" s="28"/>
      <c r="D67" s="67"/>
      <c r="E67" s="28"/>
      <c r="F67" s="28"/>
      <c r="G67" s="28"/>
      <c r="H67" s="68"/>
      <c r="I67" s="28"/>
      <c r="J67" s="67"/>
      <c r="K67" s="28"/>
      <c r="L67" s="28"/>
      <c r="M67" s="28"/>
      <c r="N67" s="28"/>
      <c r="O67" s="28"/>
      <c r="P67" s="68"/>
      <c r="Q67" s="28"/>
      <c r="R67" s="26"/>
    </row>
    <row r="68">
      <c r="B68" s="23"/>
      <c r="C68" s="28"/>
      <c r="D68" s="67"/>
      <c r="E68" s="28"/>
      <c r="F68" s="28"/>
      <c r="G68" s="28"/>
      <c r="H68" s="68"/>
      <c r="I68" s="28"/>
      <c r="J68" s="67"/>
      <c r="K68" s="28"/>
      <c r="L68" s="28"/>
      <c r="M68" s="28"/>
      <c r="N68" s="28"/>
      <c r="O68" s="28"/>
      <c r="P68" s="68"/>
      <c r="Q68" s="28"/>
      <c r="R68" s="26"/>
    </row>
    <row r="69">
      <c r="B69" s="23"/>
      <c r="C69" s="28"/>
      <c r="D69" s="67"/>
      <c r="E69" s="28"/>
      <c r="F69" s="28"/>
      <c r="G69" s="28"/>
      <c r="H69" s="68"/>
      <c r="I69" s="28"/>
      <c r="J69" s="67"/>
      <c r="K69" s="28"/>
      <c r="L69" s="28"/>
      <c r="M69" s="28"/>
      <c r="N69" s="28"/>
      <c r="O69" s="28"/>
      <c r="P69" s="68"/>
      <c r="Q69" s="28"/>
      <c r="R69" s="26"/>
    </row>
    <row r="70" s="1" customFormat="1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="1" customFormat="1" ht="36.96" customHeight="1">
      <c r="B76" s="44"/>
      <c r="C76" s="24" t="s">
        <v>107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46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="1" customFormat="1" ht="30" customHeight="1">
      <c r="B78" s="44"/>
      <c r="C78" s="35" t="s">
        <v>19</v>
      </c>
      <c r="D78" s="45"/>
      <c r="E78" s="45"/>
      <c r="F78" s="144" t="str">
        <f>F6</f>
        <v>Zníženie energetickej náročnosti budovy mestského podniku služieb v meste Strážske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5"/>
      <c r="R78" s="46"/>
    </row>
    <row r="79" s="1" customFormat="1" ht="36.96" customHeight="1">
      <c r="B79" s="44"/>
      <c r="C79" s="83" t="s">
        <v>104</v>
      </c>
      <c r="D79" s="45"/>
      <c r="E79" s="45"/>
      <c r="F79" s="85" t="str">
        <f>F7</f>
        <v>01_VZT - Vzduchotechnika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="1" customFormat="1" ht="18" customHeight="1">
      <c r="B81" s="44"/>
      <c r="C81" s="35" t="s">
        <v>23</v>
      </c>
      <c r="D81" s="45"/>
      <c r="E81" s="45"/>
      <c r="F81" s="30" t="str">
        <f>F9</f>
        <v xml:space="preserve"> </v>
      </c>
      <c r="G81" s="45"/>
      <c r="H81" s="45"/>
      <c r="I81" s="45"/>
      <c r="J81" s="45"/>
      <c r="K81" s="35" t="s">
        <v>25</v>
      </c>
      <c r="L81" s="45"/>
      <c r="M81" s="88" t="str">
        <f>IF(O9="","",O9)</f>
        <v>14.12.2017</v>
      </c>
      <c r="N81" s="88"/>
      <c r="O81" s="88"/>
      <c r="P81" s="88"/>
      <c r="Q81" s="45"/>
      <c r="R81" s="46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</row>
    <row r="83" s="1" customFormat="1">
      <c r="B83" s="44"/>
      <c r="C83" s="35" t="s">
        <v>27</v>
      </c>
      <c r="D83" s="45"/>
      <c r="E83" s="45"/>
      <c r="F83" s="30" t="str">
        <f>E12</f>
        <v xml:space="preserve"> </v>
      </c>
      <c r="G83" s="45"/>
      <c r="H83" s="45"/>
      <c r="I83" s="45"/>
      <c r="J83" s="45"/>
      <c r="K83" s="35" t="s">
        <v>32</v>
      </c>
      <c r="L83" s="45"/>
      <c r="M83" s="30" t="str">
        <f>E18</f>
        <v>Ing. Matúš Danko</v>
      </c>
      <c r="N83" s="30"/>
      <c r="O83" s="30"/>
      <c r="P83" s="30"/>
      <c r="Q83" s="30"/>
      <c r="R83" s="46"/>
    </row>
    <row r="84" s="1" customFormat="1" ht="14.4" customHeight="1">
      <c r="B84" s="44"/>
      <c r="C84" s="35" t="s">
        <v>30</v>
      </c>
      <c r="D84" s="45"/>
      <c r="E84" s="45"/>
      <c r="F84" s="30" t="str">
        <f>IF(E15="","",E15)</f>
        <v>Vyplň údaj</v>
      </c>
      <c r="G84" s="45"/>
      <c r="H84" s="45"/>
      <c r="I84" s="45"/>
      <c r="J84" s="45"/>
      <c r="K84" s="35" t="s">
        <v>34</v>
      </c>
      <c r="L84" s="45"/>
      <c r="M84" s="30" t="str">
        <f>E21</f>
        <v>Ing. Matúš Danko</v>
      </c>
      <c r="N84" s="30"/>
      <c r="O84" s="30"/>
      <c r="P84" s="30"/>
      <c r="Q84" s="30"/>
      <c r="R84" s="46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</row>
    <row r="86" s="1" customFormat="1" ht="29.28" customHeight="1">
      <c r="B86" s="44"/>
      <c r="C86" s="157" t="s">
        <v>108</v>
      </c>
      <c r="D86" s="140"/>
      <c r="E86" s="140"/>
      <c r="F86" s="140"/>
      <c r="G86" s="140"/>
      <c r="H86" s="157" t="s">
        <v>109</v>
      </c>
      <c r="I86" s="158"/>
      <c r="J86" s="158"/>
      <c r="K86" s="157" t="s">
        <v>110</v>
      </c>
      <c r="L86" s="140"/>
      <c r="M86" s="157" t="s">
        <v>111</v>
      </c>
      <c r="N86" s="140"/>
      <c r="O86" s="140"/>
      <c r="P86" s="140"/>
      <c r="Q86" s="140"/>
      <c r="R86" s="46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</row>
    <row r="88" s="1" customFormat="1" ht="29.28" customHeight="1">
      <c r="B88" s="44"/>
      <c r="C88" s="159" t="s">
        <v>112</v>
      </c>
      <c r="D88" s="45"/>
      <c r="E88" s="45"/>
      <c r="F88" s="45"/>
      <c r="G88" s="45"/>
      <c r="H88" s="105">
        <f>W121</f>
        <v>0</v>
      </c>
      <c r="I88" s="45"/>
      <c r="J88" s="45"/>
      <c r="K88" s="105">
        <f>X121</f>
        <v>0</v>
      </c>
      <c r="L88" s="45"/>
      <c r="M88" s="105">
        <f>M121</f>
        <v>0</v>
      </c>
      <c r="N88" s="160"/>
      <c r="O88" s="160"/>
      <c r="P88" s="160"/>
      <c r="Q88" s="160"/>
      <c r="R88" s="46"/>
      <c r="AU88" s="19" t="s">
        <v>113</v>
      </c>
    </row>
    <row r="89" s="6" customFormat="1" ht="24.96" customHeight="1">
      <c r="B89" s="161"/>
      <c r="C89" s="162"/>
      <c r="D89" s="163" t="s">
        <v>114</v>
      </c>
      <c r="E89" s="162"/>
      <c r="F89" s="162"/>
      <c r="G89" s="162"/>
      <c r="H89" s="164">
        <f>W122</f>
        <v>0</v>
      </c>
      <c r="I89" s="162"/>
      <c r="J89" s="162"/>
      <c r="K89" s="164">
        <f>X122</f>
        <v>0</v>
      </c>
      <c r="L89" s="162"/>
      <c r="M89" s="164">
        <f>M122</f>
        <v>0</v>
      </c>
      <c r="N89" s="162"/>
      <c r="O89" s="162"/>
      <c r="P89" s="162"/>
      <c r="Q89" s="162"/>
      <c r="R89" s="165"/>
    </row>
    <row r="90" s="6" customFormat="1" ht="24.96" customHeight="1">
      <c r="B90" s="161"/>
      <c r="C90" s="162"/>
      <c r="D90" s="163" t="s">
        <v>115</v>
      </c>
      <c r="E90" s="162"/>
      <c r="F90" s="162"/>
      <c r="G90" s="162"/>
      <c r="H90" s="164">
        <f>W123</f>
        <v>0</v>
      </c>
      <c r="I90" s="162"/>
      <c r="J90" s="162"/>
      <c r="K90" s="164">
        <f>X123</f>
        <v>0</v>
      </c>
      <c r="L90" s="162"/>
      <c r="M90" s="164">
        <f>M123</f>
        <v>0</v>
      </c>
      <c r="N90" s="162"/>
      <c r="O90" s="162"/>
      <c r="P90" s="162"/>
      <c r="Q90" s="162"/>
      <c r="R90" s="165"/>
    </row>
    <row r="91" s="6" customFormat="1" ht="24.96" customHeight="1">
      <c r="B91" s="161"/>
      <c r="C91" s="162"/>
      <c r="D91" s="163" t="s">
        <v>116</v>
      </c>
      <c r="E91" s="162"/>
      <c r="F91" s="162"/>
      <c r="G91" s="162"/>
      <c r="H91" s="164">
        <f>W129</f>
        <v>0</v>
      </c>
      <c r="I91" s="162"/>
      <c r="J91" s="162"/>
      <c r="K91" s="164">
        <f>X129</f>
        <v>0</v>
      </c>
      <c r="L91" s="162"/>
      <c r="M91" s="164">
        <f>M129</f>
        <v>0</v>
      </c>
      <c r="N91" s="162"/>
      <c r="O91" s="162"/>
      <c r="P91" s="162"/>
      <c r="Q91" s="162"/>
      <c r="R91" s="165"/>
    </row>
    <row r="92" s="6" customFormat="1" ht="24.96" customHeight="1">
      <c r="B92" s="161"/>
      <c r="C92" s="162"/>
      <c r="D92" s="163" t="s">
        <v>117</v>
      </c>
      <c r="E92" s="162"/>
      <c r="F92" s="162"/>
      <c r="G92" s="162"/>
      <c r="H92" s="164">
        <f>W144</f>
        <v>0</v>
      </c>
      <c r="I92" s="162"/>
      <c r="J92" s="162"/>
      <c r="K92" s="164">
        <f>X144</f>
        <v>0</v>
      </c>
      <c r="L92" s="162"/>
      <c r="M92" s="164">
        <f>M144</f>
        <v>0</v>
      </c>
      <c r="N92" s="162"/>
      <c r="O92" s="162"/>
      <c r="P92" s="162"/>
      <c r="Q92" s="162"/>
      <c r="R92" s="165"/>
    </row>
    <row r="93" s="6" customFormat="1" ht="24.96" customHeight="1">
      <c r="B93" s="161"/>
      <c r="C93" s="162"/>
      <c r="D93" s="163" t="s">
        <v>118</v>
      </c>
      <c r="E93" s="162"/>
      <c r="F93" s="162"/>
      <c r="G93" s="162"/>
      <c r="H93" s="164">
        <f>W161</f>
        <v>0</v>
      </c>
      <c r="I93" s="162"/>
      <c r="J93" s="162"/>
      <c r="K93" s="164">
        <f>X161</f>
        <v>0</v>
      </c>
      <c r="L93" s="162"/>
      <c r="M93" s="164">
        <f>M161</f>
        <v>0</v>
      </c>
      <c r="N93" s="162"/>
      <c r="O93" s="162"/>
      <c r="P93" s="162"/>
      <c r="Q93" s="162"/>
      <c r="R93" s="165"/>
    </row>
    <row r="94" s="6" customFormat="1" ht="21.84" customHeight="1">
      <c r="B94" s="161"/>
      <c r="C94" s="162"/>
      <c r="D94" s="163" t="s">
        <v>119</v>
      </c>
      <c r="E94" s="162"/>
      <c r="F94" s="162"/>
      <c r="G94" s="162"/>
      <c r="H94" s="166">
        <f>W165</f>
        <v>0</v>
      </c>
      <c r="I94" s="162"/>
      <c r="J94" s="162"/>
      <c r="K94" s="166">
        <f>X165</f>
        <v>0</v>
      </c>
      <c r="L94" s="162"/>
      <c r="M94" s="166">
        <f>M165</f>
        <v>0</v>
      </c>
      <c r="N94" s="162"/>
      <c r="O94" s="162"/>
      <c r="P94" s="162"/>
      <c r="Q94" s="162"/>
      <c r="R94" s="165"/>
    </row>
    <row r="95" s="1" customFormat="1" ht="21.84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s="1" customFormat="1" ht="29.28" customHeight="1">
      <c r="B96" s="44"/>
      <c r="C96" s="159" t="s">
        <v>120</v>
      </c>
      <c r="D96" s="45"/>
      <c r="E96" s="45"/>
      <c r="F96" s="45"/>
      <c r="G96" s="45"/>
      <c r="H96" s="45"/>
      <c r="I96" s="45"/>
      <c r="J96" s="45"/>
      <c r="K96" s="45"/>
      <c r="L96" s="45"/>
      <c r="M96" s="160">
        <f>ROUND(M97+M98+M99+M100+M101+M102,2)</f>
        <v>0</v>
      </c>
      <c r="N96" s="167"/>
      <c r="O96" s="167"/>
      <c r="P96" s="167"/>
      <c r="Q96" s="167"/>
      <c r="R96" s="46"/>
      <c r="T96" s="168"/>
      <c r="U96" s="169" t="s">
        <v>41</v>
      </c>
    </row>
    <row r="97" s="1" customFormat="1" ht="18" customHeight="1">
      <c r="B97" s="170"/>
      <c r="C97" s="171"/>
      <c r="D97" s="132" t="s">
        <v>121</v>
      </c>
      <c r="E97" s="172"/>
      <c r="F97" s="172"/>
      <c r="G97" s="172"/>
      <c r="H97" s="172"/>
      <c r="I97" s="171"/>
      <c r="J97" s="171"/>
      <c r="K97" s="171"/>
      <c r="L97" s="171"/>
      <c r="M97" s="126">
        <f>ROUND(M88*T97,2)</f>
        <v>0</v>
      </c>
      <c r="N97" s="173"/>
      <c r="O97" s="173"/>
      <c r="P97" s="173"/>
      <c r="Q97" s="173"/>
      <c r="R97" s="174"/>
      <c r="S97" s="175"/>
      <c r="T97" s="176"/>
      <c r="U97" s="177" t="s">
        <v>44</v>
      </c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8" t="s">
        <v>122</v>
      </c>
      <c r="AZ97" s="175"/>
      <c r="BA97" s="175"/>
      <c r="BB97" s="175"/>
      <c r="BC97" s="175"/>
      <c r="BD97" s="175"/>
      <c r="BE97" s="179">
        <f>IF(U97="základná",M97,0)</f>
        <v>0</v>
      </c>
      <c r="BF97" s="179">
        <f>IF(U97="znížená",M97,0)</f>
        <v>0</v>
      </c>
      <c r="BG97" s="179">
        <f>IF(U97="zákl. prenesená",M97,0)</f>
        <v>0</v>
      </c>
      <c r="BH97" s="179">
        <f>IF(U97="zníž. prenesená",M97,0)</f>
        <v>0</v>
      </c>
      <c r="BI97" s="179">
        <f>IF(U97="nulová",M97,0)</f>
        <v>0</v>
      </c>
      <c r="BJ97" s="178" t="s">
        <v>123</v>
      </c>
      <c r="BK97" s="175"/>
      <c r="BL97" s="175"/>
      <c r="BM97" s="175"/>
    </row>
    <row r="98" s="1" customFormat="1" ht="18" customHeight="1">
      <c r="B98" s="170"/>
      <c r="C98" s="171"/>
      <c r="D98" s="132" t="s">
        <v>124</v>
      </c>
      <c r="E98" s="172"/>
      <c r="F98" s="172"/>
      <c r="G98" s="172"/>
      <c r="H98" s="172"/>
      <c r="I98" s="171"/>
      <c r="J98" s="171"/>
      <c r="K98" s="171"/>
      <c r="L98" s="171"/>
      <c r="M98" s="126">
        <f>ROUND(M88*T98,2)</f>
        <v>0</v>
      </c>
      <c r="N98" s="173"/>
      <c r="O98" s="173"/>
      <c r="P98" s="173"/>
      <c r="Q98" s="173"/>
      <c r="R98" s="174"/>
      <c r="S98" s="175"/>
      <c r="T98" s="176"/>
      <c r="U98" s="177" t="s">
        <v>44</v>
      </c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8" t="s">
        <v>122</v>
      </c>
      <c r="AZ98" s="175"/>
      <c r="BA98" s="175"/>
      <c r="BB98" s="175"/>
      <c r="BC98" s="175"/>
      <c r="BD98" s="175"/>
      <c r="BE98" s="179">
        <f>IF(U98="základná",M98,0)</f>
        <v>0</v>
      </c>
      <c r="BF98" s="179">
        <f>IF(U98="znížená",M98,0)</f>
        <v>0</v>
      </c>
      <c r="BG98" s="179">
        <f>IF(U98="zákl. prenesená",M98,0)</f>
        <v>0</v>
      </c>
      <c r="BH98" s="179">
        <f>IF(U98="zníž. prenesená",M98,0)</f>
        <v>0</v>
      </c>
      <c r="BI98" s="179">
        <f>IF(U98="nulová",M98,0)</f>
        <v>0</v>
      </c>
      <c r="BJ98" s="178" t="s">
        <v>123</v>
      </c>
      <c r="BK98" s="175"/>
      <c r="BL98" s="175"/>
      <c r="BM98" s="175"/>
    </row>
    <row r="99" s="1" customFormat="1" ht="18" customHeight="1">
      <c r="B99" s="170"/>
      <c r="C99" s="171"/>
      <c r="D99" s="132" t="s">
        <v>125</v>
      </c>
      <c r="E99" s="172"/>
      <c r="F99" s="172"/>
      <c r="G99" s="172"/>
      <c r="H99" s="172"/>
      <c r="I99" s="171"/>
      <c r="J99" s="171"/>
      <c r="K99" s="171"/>
      <c r="L99" s="171"/>
      <c r="M99" s="126">
        <f>ROUND(M88*T99,2)</f>
        <v>0</v>
      </c>
      <c r="N99" s="173"/>
      <c r="O99" s="173"/>
      <c r="P99" s="173"/>
      <c r="Q99" s="173"/>
      <c r="R99" s="174"/>
      <c r="S99" s="175"/>
      <c r="T99" s="176"/>
      <c r="U99" s="177" t="s">
        <v>44</v>
      </c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8" t="s">
        <v>122</v>
      </c>
      <c r="AZ99" s="175"/>
      <c r="BA99" s="175"/>
      <c r="BB99" s="175"/>
      <c r="BC99" s="175"/>
      <c r="BD99" s="175"/>
      <c r="BE99" s="179">
        <f>IF(U99="základná",M99,0)</f>
        <v>0</v>
      </c>
      <c r="BF99" s="179">
        <f>IF(U99="znížená",M99,0)</f>
        <v>0</v>
      </c>
      <c r="BG99" s="179">
        <f>IF(U99="zákl. prenesená",M99,0)</f>
        <v>0</v>
      </c>
      <c r="BH99" s="179">
        <f>IF(U99="zníž. prenesená",M99,0)</f>
        <v>0</v>
      </c>
      <c r="BI99" s="179">
        <f>IF(U99="nulová",M99,0)</f>
        <v>0</v>
      </c>
      <c r="BJ99" s="178" t="s">
        <v>123</v>
      </c>
      <c r="BK99" s="175"/>
      <c r="BL99" s="175"/>
      <c r="BM99" s="175"/>
    </row>
    <row r="100" s="1" customFormat="1" ht="18" customHeight="1">
      <c r="B100" s="170"/>
      <c r="C100" s="171"/>
      <c r="D100" s="132" t="s">
        <v>126</v>
      </c>
      <c r="E100" s="172"/>
      <c r="F100" s="172"/>
      <c r="G100" s="172"/>
      <c r="H100" s="172"/>
      <c r="I100" s="171"/>
      <c r="J100" s="171"/>
      <c r="K100" s="171"/>
      <c r="L100" s="171"/>
      <c r="M100" s="126">
        <f>ROUND(M88*T100,2)</f>
        <v>0</v>
      </c>
      <c r="N100" s="173"/>
      <c r="O100" s="173"/>
      <c r="P100" s="173"/>
      <c r="Q100" s="173"/>
      <c r="R100" s="174"/>
      <c r="S100" s="175"/>
      <c r="T100" s="176"/>
      <c r="U100" s="177" t="s">
        <v>44</v>
      </c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8" t="s">
        <v>122</v>
      </c>
      <c r="AZ100" s="175"/>
      <c r="BA100" s="175"/>
      <c r="BB100" s="175"/>
      <c r="BC100" s="175"/>
      <c r="BD100" s="175"/>
      <c r="BE100" s="179">
        <f>IF(U100="základná",M100,0)</f>
        <v>0</v>
      </c>
      <c r="BF100" s="179">
        <f>IF(U100="znížená",M100,0)</f>
        <v>0</v>
      </c>
      <c r="BG100" s="179">
        <f>IF(U100="zákl. prenesená",M100,0)</f>
        <v>0</v>
      </c>
      <c r="BH100" s="179">
        <f>IF(U100="zníž. prenesená",M100,0)</f>
        <v>0</v>
      </c>
      <c r="BI100" s="179">
        <f>IF(U100="nulová",M100,0)</f>
        <v>0</v>
      </c>
      <c r="BJ100" s="178" t="s">
        <v>123</v>
      </c>
      <c r="BK100" s="175"/>
      <c r="BL100" s="175"/>
      <c r="BM100" s="175"/>
    </row>
    <row r="101" s="1" customFormat="1" ht="18" customHeight="1">
      <c r="B101" s="170"/>
      <c r="C101" s="171"/>
      <c r="D101" s="132" t="s">
        <v>127</v>
      </c>
      <c r="E101" s="172"/>
      <c r="F101" s="172"/>
      <c r="G101" s="172"/>
      <c r="H101" s="172"/>
      <c r="I101" s="171"/>
      <c r="J101" s="171"/>
      <c r="K101" s="171"/>
      <c r="L101" s="171"/>
      <c r="M101" s="126">
        <f>ROUND(M88*T101,2)</f>
        <v>0</v>
      </c>
      <c r="N101" s="173"/>
      <c r="O101" s="173"/>
      <c r="P101" s="173"/>
      <c r="Q101" s="173"/>
      <c r="R101" s="174"/>
      <c r="S101" s="175"/>
      <c r="T101" s="176"/>
      <c r="U101" s="177" t="s">
        <v>44</v>
      </c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8" t="s">
        <v>122</v>
      </c>
      <c r="AZ101" s="175"/>
      <c r="BA101" s="175"/>
      <c r="BB101" s="175"/>
      <c r="BC101" s="175"/>
      <c r="BD101" s="175"/>
      <c r="BE101" s="179">
        <f>IF(U101="základná",M101,0)</f>
        <v>0</v>
      </c>
      <c r="BF101" s="179">
        <f>IF(U101="znížená",M101,0)</f>
        <v>0</v>
      </c>
      <c r="BG101" s="179">
        <f>IF(U101="zákl. prenesená",M101,0)</f>
        <v>0</v>
      </c>
      <c r="BH101" s="179">
        <f>IF(U101="zníž. prenesená",M101,0)</f>
        <v>0</v>
      </c>
      <c r="BI101" s="179">
        <f>IF(U101="nulová",M101,0)</f>
        <v>0</v>
      </c>
      <c r="BJ101" s="178" t="s">
        <v>123</v>
      </c>
      <c r="BK101" s="175"/>
      <c r="BL101" s="175"/>
      <c r="BM101" s="175"/>
    </row>
    <row r="102" s="1" customFormat="1" ht="18" customHeight="1">
      <c r="B102" s="170"/>
      <c r="C102" s="171"/>
      <c r="D102" s="172" t="s">
        <v>128</v>
      </c>
      <c r="E102" s="171"/>
      <c r="F102" s="171"/>
      <c r="G102" s="171"/>
      <c r="H102" s="171"/>
      <c r="I102" s="171"/>
      <c r="J102" s="171"/>
      <c r="K102" s="171"/>
      <c r="L102" s="171"/>
      <c r="M102" s="126">
        <f>ROUND(M88*T102,2)</f>
        <v>0</v>
      </c>
      <c r="N102" s="173"/>
      <c r="O102" s="173"/>
      <c r="P102" s="173"/>
      <c r="Q102" s="173"/>
      <c r="R102" s="174"/>
      <c r="S102" s="175"/>
      <c r="T102" s="180"/>
      <c r="U102" s="181" t="s">
        <v>44</v>
      </c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8" t="s">
        <v>129</v>
      </c>
      <c r="AZ102" s="175"/>
      <c r="BA102" s="175"/>
      <c r="BB102" s="175"/>
      <c r="BC102" s="175"/>
      <c r="BD102" s="175"/>
      <c r="BE102" s="179">
        <f>IF(U102="základná",M102,0)</f>
        <v>0</v>
      </c>
      <c r="BF102" s="179">
        <f>IF(U102="znížená",M102,0)</f>
        <v>0</v>
      </c>
      <c r="BG102" s="179">
        <f>IF(U102="zákl. prenesená",M102,0)</f>
        <v>0</v>
      </c>
      <c r="BH102" s="179">
        <f>IF(U102="zníž. prenesená",M102,0)</f>
        <v>0</v>
      </c>
      <c r="BI102" s="179">
        <f>IF(U102="nulová",M102,0)</f>
        <v>0</v>
      </c>
      <c r="BJ102" s="178" t="s">
        <v>123</v>
      </c>
      <c r="BK102" s="175"/>
      <c r="BL102" s="175"/>
      <c r="BM102" s="175"/>
    </row>
    <row r="103" s="1" customForma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="1" customFormat="1" ht="29.28" customHeight="1">
      <c r="B104" s="44"/>
      <c r="C104" s="139" t="s">
        <v>97</v>
      </c>
      <c r="D104" s="140"/>
      <c r="E104" s="140"/>
      <c r="F104" s="140"/>
      <c r="G104" s="140"/>
      <c r="H104" s="140"/>
      <c r="I104" s="140"/>
      <c r="J104" s="140"/>
      <c r="K104" s="140"/>
      <c r="L104" s="141">
        <f>ROUND(SUM(M88+M96),2)</f>
        <v>0</v>
      </c>
      <c r="M104" s="141"/>
      <c r="N104" s="141"/>
      <c r="O104" s="141"/>
      <c r="P104" s="141"/>
      <c r="Q104" s="141"/>
      <c r="R104" s="46"/>
    </row>
    <row r="105" s="1" customFormat="1" ht="6.96" customHeight="1"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5"/>
    </row>
    <row r="109" s="1" customFormat="1" ht="6.96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</row>
    <row r="110" s="1" customFormat="1" ht="36.96" customHeight="1">
      <c r="B110" s="44"/>
      <c r="C110" s="24" t="s">
        <v>130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6.96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="1" customFormat="1" ht="30" customHeight="1">
      <c r="B112" s="44"/>
      <c r="C112" s="35" t="s">
        <v>19</v>
      </c>
      <c r="D112" s="45"/>
      <c r="E112" s="45"/>
      <c r="F112" s="144" t="str">
        <f>F6</f>
        <v>Zníženie energetickej náročnosti budovy mestského podniku služieb v meste Strážske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5"/>
      <c r="R112" s="46"/>
    </row>
    <row r="113" s="1" customFormat="1" ht="36.96" customHeight="1">
      <c r="B113" s="44"/>
      <c r="C113" s="83" t="s">
        <v>104</v>
      </c>
      <c r="D113" s="45"/>
      <c r="E113" s="45"/>
      <c r="F113" s="85" t="str">
        <f>F7</f>
        <v>01_VZT - Vzduchotechnika</v>
      </c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="1" customFormat="1" ht="6.96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="1" customFormat="1" ht="18" customHeight="1">
      <c r="B115" s="44"/>
      <c r="C115" s="35" t="s">
        <v>23</v>
      </c>
      <c r="D115" s="45"/>
      <c r="E115" s="45"/>
      <c r="F115" s="30" t="str">
        <f>F9</f>
        <v xml:space="preserve"> </v>
      </c>
      <c r="G115" s="45"/>
      <c r="H115" s="45"/>
      <c r="I115" s="45"/>
      <c r="J115" s="45"/>
      <c r="K115" s="35" t="s">
        <v>25</v>
      </c>
      <c r="L115" s="45"/>
      <c r="M115" s="88" t="str">
        <f>IF(O9="","",O9)</f>
        <v>14.12.2017</v>
      </c>
      <c r="N115" s="88"/>
      <c r="O115" s="88"/>
      <c r="P115" s="88"/>
      <c r="Q115" s="45"/>
      <c r="R115" s="46"/>
    </row>
    <row r="116" s="1" customFormat="1" ht="6.96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="1" customFormat="1">
      <c r="B117" s="44"/>
      <c r="C117" s="35" t="s">
        <v>27</v>
      </c>
      <c r="D117" s="45"/>
      <c r="E117" s="45"/>
      <c r="F117" s="30" t="str">
        <f>E12</f>
        <v xml:space="preserve"> </v>
      </c>
      <c r="G117" s="45"/>
      <c r="H117" s="45"/>
      <c r="I117" s="45"/>
      <c r="J117" s="45"/>
      <c r="K117" s="35" t="s">
        <v>32</v>
      </c>
      <c r="L117" s="45"/>
      <c r="M117" s="30" t="str">
        <f>E18</f>
        <v>Ing. Matúš Danko</v>
      </c>
      <c r="N117" s="30"/>
      <c r="O117" s="30"/>
      <c r="P117" s="30"/>
      <c r="Q117" s="30"/>
      <c r="R117" s="46"/>
    </row>
    <row r="118" s="1" customFormat="1" ht="14.4" customHeight="1">
      <c r="B118" s="44"/>
      <c r="C118" s="35" t="s">
        <v>30</v>
      </c>
      <c r="D118" s="45"/>
      <c r="E118" s="45"/>
      <c r="F118" s="30" t="str">
        <f>IF(E15="","",E15)</f>
        <v>Vyplň údaj</v>
      </c>
      <c r="G118" s="45"/>
      <c r="H118" s="45"/>
      <c r="I118" s="45"/>
      <c r="J118" s="45"/>
      <c r="K118" s="35" t="s">
        <v>34</v>
      </c>
      <c r="L118" s="45"/>
      <c r="M118" s="30" t="str">
        <f>E21</f>
        <v>Ing. Matúš Danko</v>
      </c>
      <c r="N118" s="30"/>
      <c r="O118" s="30"/>
      <c r="P118" s="30"/>
      <c r="Q118" s="30"/>
      <c r="R118" s="46"/>
    </row>
    <row r="119" s="1" customFormat="1" ht="10.32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="7" customFormat="1" ht="29.28" customHeight="1">
      <c r="B120" s="182"/>
      <c r="C120" s="183" t="s">
        <v>131</v>
      </c>
      <c r="D120" s="184" t="s">
        <v>132</v>
      </c>
      <c r="E120" s="184" t="s">
        <v>59</v>
      </c>
      <c r="F120" s="184" t="s">
        <v>133</v>
      </c>
      <c r="G120" s="184"/>
      <c r="H120" s="184"/>
      <c r="I120" s="184"/>
      <c r="J120" s="184" t="s">
        <v>134</v>
      </c>
      <c r="K120" s="184" t="s">
        <v>135</v>
      </c>
      <c r="L120" s="184" t="s">
        <v>136</v>
      </c>
      <c r="M120" s="184" t="s">
        <v>137</v>
      </c>
      <c r="N120" s="184"/>
      <c r="O120" s="184"/>
      <c r="P120" s="184" t="s">
        <v>111</v>
      </c>
      <c r="Q120" s="185"/>
      <c r="R120" s="186"/>
      <c r="T120" s="98" t="s">
        <v>138</v>
      </c>
      <c r="U120" s="99" t="s">
        <v>41</v>
      </c>
      <c r="V120" s="99" t="s">
        <v>139</v>
      </c>
      <c r="W120" s="99" t="s">
        <v>140</v>
      </c>
      <c r="X120" s="99" t="s">
        <v>141</v>
      </c>
      <c r="Y120" s="99" t="s">
        <v>142</v>
      </c>
      <c r="Z120" s="99" t="s">
        <v>143</v>
      </c>
      <c r="AA120" s="99" t="s">
        <v>144</v>
      </c>
      <c r="AB120" s="99" t="s">
        <v>145</v>
      </c>
      <c r="AC120" s="99" t="s">
        <v>146</v>
      </c>
      <c r="AD120" s="100" t="s">
        <v>147</v>
      </c>
    </row>
    <row r="121" s="1" customFormat="1" ht="29.28" customHeight="1">
      <c r="B121" s="44"/>
      <c r="C121" s="102" t="s">
        <v>106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187">
        <f>BK121</f>
        <v>0</v>
      </c>
      <c r="N121" s="188"/>
      <c r="O121" s="188"/>
      <c r="P121" s="188"/>
      <c r="Q121" s="188"/>
      <c r="R121" s="46"/>
      <c r="T121" s="101"/>
      <c r="U121" s="65"/>
      <c r="V121" s="65"/>
      <c r="W121" s="189">
        <f>W122+W123+W129+W144+W161+W165</f>
        <v>0</v>
      </c>
      <c r="X121" s="189">
        <f>X122+X123+X129+X144+X161+X165</f>
        <v>0</v>
      </c>
      <c r="Y121" s="65"/>
      <c r="Z121" s="190">
        <f>Z122+Z123+Z129+Z144+Z161+Z165</f>
        <v>0</v>
      </c>
      <c r="AA121" s="65"/>
      <c r="AB121" s="190">
        <f>AB122+AB123+AB129+AB144+AB161+AB165</f>
        <v>0</v>
      </c>
      <c r="AC121" s="65"/>
      <c r="AD121" s="191">
        <f>AD122+AD123+AD129+AD144+AD161+AD165</f>
        <v>0</v>
      </c>
      <c r="AT121" s="19" t="s">
        <v>78</v>
      </c>
      <c r="AU121" s="19" t="s">
        <v>113</v>
      </c>
      <c r="BK121" s="192">
        <f>BK122+BK123+BK129+BK144+BK161+BK165</f>
        <v>0</v>
      </c>
    </row>
    <row r="122" s="8" customFormat="1" ht="37.44" customHeight="1">
      <c r="B122" s="193"/>
      <c r="C122" s="194"/>
      <c r="D122" s="195" t="s">
        <v>114</v>
      </c>
      <c r="E122" s="195"/>
      <c r="F122" s="195"/>
      <c r="G122" s="195"/>
      <c r="H122" s="195"/>
      <c r="I122" s="195"/>
      <c r="J122" s="195"/>
      <c r="K122" s="195"/>
      <c r="L122" s="195"/>
      <c r="M122" s="166">
        <f>BK122</f>
        <v>0</v>
      </c>
      <c r="N122" s="164"/>
      <c r="O122" s="164"/>
      <c r="P122" s="164"/>
      <c r="Q122" s="164"/>
      <c r="R122" s="196"/>
      <c r="T122" s="197"/>
      <c r="U122" s="194"/>
      <c r="V122" s="194"/>
      <c r="W122" s="198">
        <v>0</v>
      </c>
      <c r="X122" s="198">
        <v>0</v>
      </c>
      <c r="Y122" s="194"/>
      <c r="Z122" s="199">
        <v>0</v>
      </c>
      <c r="AA122" s="194"/>
      <c r="AB122" s="199">
        <v>0</v>
      </c>
      <c r="AC122" s="194"/>
      <c r="AD122" s="200">
        <v>0</v>
      </c>
      <c r="AR122" s="201" t="s">
        <v>148</v>
      </c>
      <c r="AT122" s="202" t="s">
        <v>78</v>
      </c>
      <c r="AU122" s="202" t="s">
        <v>79</v>
      </c>
      <c r="AY122" s="201" t="s">
        <v>149</v>
      </c>
      <c r="BK122" s="203">
        <v>0</v>
      </c>
    </row>
    <row r="123" s="8" customFormat="1" ht="24.96" customHeight="1">
      <c r="B123" s="193"/>
      <c r="C123" s="194"/>
      <c r="D123" s="195" t="s">
        <v>115</v>
      </c>
      <c r="E123" s="195"/>
      <c r="F123" s="195"/>
      <c r="G123" s="195"/>
      <c r="H123" s="195"/>
      <c r="I123" s="195"/>
      <c r="J123" s="195"/>
      <c r="K123" s="195"/>
      <c r="L123" s="195"/>
      <c r="M123" s="204">
        <f>BK123</f>
        <v>0</v>
      </c>
      <c r="N123" s="205"/>
      <c r="O123" s="205"/>
      <c r="P123" s="205"/>
      <c r="Q123" s="205"/>
      <c r="R123" s="196"/>
      <c r="T123" s="197"/>
      <c r="U123" s="194"/>
      <c r="V123" s="194"/>
      <c r="W123" s="198">
        <f>SUM(W124:W128)</f>
        <v>0</v>
      </c>
      <c r="X123" s="198">
        <f>SUM(X124:X128)</f>
        <v>0</v>
      </c>
      <c r="Y123" s="194"/>
      <c r="Z123" s="199">
        <f>SUM(Z124:Z128)</f>
        <v>0</v>
      </c>
      <c r="AA123" s="194"/>
      <c r="AB123" s="199">
        <f>SUM(AB124:AB128)</f>
        <v>0</v>
      </c>
      <c r="AC123" s="194"/>
      <c r="AD123" s="200">
        <f>SUM(AD124:AD128)</f>
        <v>0</v>
      </c>
      <c r="AR123" s="201" t="s">
        <v>87</v>
      </c>
      <c r="AT123" s="202" t="s">
        <v>78</v>
      </c>
      <c r="AU123" s="202" t="s">
        <v>79</v>
      </c>
      <c r="AY123" s="201" t="s">
        <v>149</v>
      </c>
      <c r="BK123" s="203">
        <f>SUM(BK124:BK128)</f>
        <v>0</v>
      </c>
    </row>
    <row r="124" s="1" customFormat="1" ht="25.5" customHeight="1">
      <c r="B124" s="170"/>
      <c r="C124" s="206" t="s">
        <v>87</v>
      </c>
      <c r="D124" s="206" t="s">
        <v>150</v>
      </c>
      <c r="E124" s="207" t="s">
        <v>151</v>
      </c>
      <c r="F124" s="208" t="s">
        <v>152</v>
      </c>
      <c r="G124" s="208"/>
      <c r="H124" s="208"/>
      <c r="I124" s="208"/>
      <c r="J124" s="209" t="s">
        <v>153</v>
      </c>
      <c r="K124" s="210">
        <v>1</v>
      </c>
      <c r="L124" s="211">
        <v>0</v>
      </c>
      <c r="M124" s="211">
        <v>0</v>
      </c>
      <c r="N124" s="211"/>
      <c r="O124" s="211"/>
      <c r="P124" s="212">
        <f>ROUND(V124*K124,2)</f>
        <v>0</v>
      </c>
      <c r="Q124" s="212"/>
      <c r="R124" s="174"/>
      <c r="T124" s="213" t="s">
        <v>5</v>
      </c>
      <c r="U124" s="54" t="s">
        <v>44</v>
      </c>
      <c r="V124" s="151">
        <f>L124+M124</f>
        <v>0</v>
      </c>
      <c r="W124" s="151">
        <f>ROUND(L124*K124,2)</f>
        <v>0</v>
      </c>
      <c r="X124" s="151">
        <f>ROUND(M124*K124,2)</f>
        <v>0</v>
      </c>
      <c r="Y124" s="45"/>
      <c r="Z124" s="214">
        <f>Y124*K124</f>
        <v>0</v>
      </c>
      <c r="AA124" s="214">
        <v>0</v>
      </c>
      <c r="AB124" s="214">
        <f>AA124*K124</f>
        <v>0</v>
      </c>
      <c r="AC124" s="214">
        <v>0</v>
      </c>
      <c r="AD124" s="215">
        <f>AC124*K124</f>
        <v>0</v>
      </c>
      <c r="AR124" s="19" t="s">
        <v>154</v>
      </c>
      <c r="AT124" s="19" t="s">
        <v>150</v>
      </c>
      <c r="AU124" s="19" t="s">
        <v>87</v>
      </c>
      <c r="AY124" s="19" t="s">
        <v>149</v>
      </c>
      <c r="BE124" s="131">
        <f>IF(U124="základná",P124,0)</f>
        <v>0</v>
      </c>
      <c r="BF124" s="131">
        <f>IF(U124="znížená",P124,0)</f>
        <v>0</v>
      </c>
      <c r="BG124" s="131">
        <f>IF(U124="zákl. prenesená",P124,0)</f>
        <v>0</v>
      </c>
      <c r="BH124" s="131">
        <f>IF(U124="zníž. prenesená",P124,0)</f>
        <v>0</v>
      </c>
      <c r="BI124" s="131">
        <f>IF(U124="nulová",P124,0)</f>
        <v>0</v>
      </c>
      <c r="BJ124" s="19" t="s">
        <v>123</v>
      </c>
      <c r="BK124" s="131">
        <f>ROUND(V124*K124,2)</f>
        <v>0</v>
      </c>
      <c r="BL124" s="19" t="s">
        <v>154</v>
      </c>
      <c r="BM124" s="19" t="s">
        <v>155</v>
      </c>
    </row>
    <row r="125" s="1" customFormat="1" ht="84" customHeight="1">
      <c r="B125" s="44"/>
      <c r="C125" s="45"/>
      <c r="D125" s="45"/>
      <c r="E125" s="45"/>
      <c r="F125" s="216" t="s">
        <v>156</v>
      </c>
      <c r="G125" s="65"/>
      <c r="H125" s="65"/>
      <c r="I125" s="65"/>
      <c r="J125" s="45"/>
      <c r="K125" s="45"/>
      <c r="L125" s="45"/>
      <c r="M125" s="45"/>
      <c r="N125" s="45"/>
      <c r="O125" s="45"/>
      <c r="P125" s="45"/>
      <c r="Q125" s="45"/>
      <c r="R125" s="46"/>
      <c r="T125" s="217"/>
      <c r="U125" s="45"/>
      <c r="V125" s="45"/>
      <c r="W125" s="45"/>
      <c r="X125" s="45"/>
      <c r="Y125" s="45"/>
      <c r="Z125" s="45"/>
      <c r="AA125" s="45"/>
      <c r="AB125" s="45"/>
      <c r="AC125" s="45"/>
      <c r="AD125" s="92"/>
      <c r="AT125" s="19" t="s">
        <v>157</v>
      </c>
      <c r="AU125" s="19" t="s">
        <v>87</v>
      </c>
    </row>
    <row r="126" s="1" customFormat="1" ht="16.5" customHeight="1">
      <c r="B126" s="170"/>
      <c r="C126" s="206" t="s">
        <v>123</v>
      </c>
      <c r="D126" s="206" t="s">
        <v>150</v>
      </c>
      <c r="E126" s="207" t="s">
        <v>158</v>
      </c>
      <c r="F126" s="208" t="s">
        <v>159</v>
      </c>
      <c r="G126" s="208"/>
      <c r="H126" s="208"/>
      <c r="I126" s="208"/>
      <c r="J126" s="209" t="s">
        <v>153</v>
      </c>
      <c r="K126" s="210">
        <v>2</v>
      </c>
      <c r="L126" s="211">
        <v>0</v>
      </c>
      <c r="M126" s="211">
        <v>0</v>
      </c>
      <c r="N126" s="211"/>
      <c r="O126" s="211"/>
      <c r="P126" s="212">
        <f>ROUND(V126*K126,2)</f>
        <v>0</v>
      </c>
      <c r="Q126" s="212"/>
      <c r="R126" s="174"/>
      <c r="T126" s="213" t="s">
        <v>5</v>
      </c>
      <c r="U126" s="54" t="s">
        <v>44</v>
      </c>
      <c r="V126" s="151">
        <f>L126+M126</f>
        <v>0</v>
      </c>
      <c r="W126" s="151">
        <f>ROUND(L126*K126,2)</f>
        <v>0</v>
      </c>
      <c r="X126" s="151">
        <f>ROUND(M126*K126,2)</f>
        <v>0</v>
      </c>
      <c r="Y126" s="45"/>
      <c r="Z126" s="214">
        <f>Y126*K126</f>
        <v>0</v>
      </c>
      <c r="AA126" s="214">
        <v>0</v>
      </c>
      <c r="AB126" s="214">
        <f>AA126*K126</f>
        <v>0</v>
      </c>
      <c r="AC126" s="214">
        <v>0</v>
      </c>
      <c r="AD126" s="215">
        <f>AC126*K126</f>
        <v>0</v>
      </c>
      <c r="AR126" s="19" t="s">
        <v>154</v>
      </c>
      <c r="AT126" s="19" t="s">
        <v>150</v>
      </c>
      <c r="AU126" s="19" t="s">
        <v>87</v>
      </c>
      <c r="AY126" s="19" t="s">
        <v>149</v>
      </c>
      <c r="BE126" s="131">
        <f>IF(U126="základná",P126,0)</f>
        <v>0</v>
      </c>
      <c r="BF126" s="131">
        <f>IF(U126="znížená",P126,0)</f>
        <v>0</v>
      </c>
      <c r="BG126" s="131">
        <f>IF(U126="zákl. prenesená",P126,0)</f>
        <v>0</v>
      </c>
      <c r="BH126" s="131">
        <f>IF(U126="zníž. prenesená",P126,0)</f>
        <v>0</v>
      </c>
      <c r="BI126" s="131">
        <f>IF(U126="nulová",P126,0)</f>
        <v>0</v>
      </c>
      <c r="BJ126" s="19" t="s">
        <v>123</v>
      </c>
      <c r="BK126" s="131">
        <f>ROUND(V126*K126,2)</f>
        <v>0</v>
      </c>
      <c r="BL126" s="19" t="s">
        <v>154</v>
      </c>
      <c r="BM126" s="19" t="s">
        <v>160</v>
      </c>
    </row>
    <row r="127" s="1" customFormat="1" ht="25.5" customHeight="1">
      <c r="B127" s="170"/>
      <c r="C127" s="206" t="s">
        <v>148</v>
      </c>
      <c r="D127" s="206" t="s">
        <v>150</v>
      </c>
      <c r="E127" s="207" t="s">
        <v>161</v>
      </c>
      <c r="F127" s="208" t="s">
        <v>162</v>
      </c>
      <c r="G127" s="208"/>
      <c r="H127" s="208"/>
      <c r="I127" s="208"/>
      <c r="J127" s="209" t="s">
        <v>153</v>
      </c>
      <c r="K127" s="210">
        <v>3</v>
      </c>
      <c r="L127" s="211">
        <v>0</v>
      </c>
      <c r="M127" s="211">
        <v>0</v>
      </c>
      <c r="N127" s="211"/>
      <c r="O127" s="211"/>
      <c r="P127" s="212">
        <f>ROUND(V127*K127,2)</f>
        <v>0</v>
      </c>
      <c r="Q127" s="212"/>
      <c r="R127" s="174"/>
      <c r="T127" s="213" t="s">
        <v>5</v>
      </c>
      <c r="U127" s="54" t="s">
        <v>44</v>
      </c>
      <c r="V127" s="151">
        <f>L127+M127</f>
        <v>0</v>
      </c>
      <c r="W127" s="151">
        <f>ROUND(L127*K127,2)</f>
        <v>0</v>
      </c>
      <c r="X127" s="151">
        <f>ROUND(M127*K127,2)</f>
        <v>0</v>
      </c>
      <c r="Y127" s="45"/>
      <c r="Z127" s="214">
        <f>Y127*K127</f>
        <v>0</v>
      </c>
      <c r="AA127" s="214">
        <v>0</v>
      </c>
      <c r="AB127" s="214">
        <f>AA127*K127</f>
        <v>0</v>
      </c>
      <c r="AC127" s="214">
        <v>0</v>
      </c>
      <c r="AD127" s="215">
        <f>AC127*K127</f>
        <v>0</v>
      </c>
      <c r="AR127" s="19" t="s">
        <v>154</v>
      </c>
      <c r="AT127" s="19" t="s">
        <v>150</v>
      </c>
      <c r="AU127" s="19" t="s">
        <v>87</v>
      </c>
      <c r="AY127" s="19" t="s">
        <v>149</v>
      </c>
      <c r="BE127" s="131">
        <f>IF(U127="základná",P127,0)</f>
        <v>0</v>
      </c>
      <c r="BF127" s="131">
        <f>IF(U127="znížená",P127,0)</f>
        <v>0</v>
      </c>
      <c r="BG127" s="131">
        <f>IF(U127="zákl. prenesená",P127,0)</f>
        <v>0</v>
      </c>
      <c r="BH127" s="131">
        <f>IF(U127="zníž. prenesená",P127,0)</f>
        <v>0</v>
      </c>
      <c r="BI127" s="131">
        <f>IF(U127="nulová",P127,0)</f>
        <v>0</v>
      </c>
      <c r="BJ127" s="19" t="s">
        <v>123</v>
      </c>
      <c r="BK127" s="131">
        <f>ROUND(V127*K127,2)</f>
        <v>0</v>
      </c>
      <c r="BL127" s="19" t="s">
        <v>154</v>
      </c>
      <c r="BM127" s="19" t="s">
        <v>163</v>
      </c>
    </row>
    <row r="128" s="1" customFormat="1" ht="38.25" customHeight="1">
      <c r="B128" s="170"/>
      <c r="C128" s="206" t="s">
        <v>154</v>
      </c>
      <c r="D128" s="206" t="s">
        <v>150</v>
      </c>
      <c r="E128" s="207" t="s">
        <v>164</v>
      </c>
      <c r="F128" s="208" t="s">
        <v>165</v>
      </c>
      <c r="G128" s="208"/>
      <c r="H128" s="208"/>
      <c r="I128" s="208"/>
      <c r="J128" s="209" t="s">
        <v>153</v>
      </c>
      <c r="K128" s="210">
        <v>6</v>
      </c>
      <c r="L128" s="211">
        <v>0</v>
      </c>
      <c r="M128" s="211">
        <v>0</v>
      </c>
      <c r="N128" s="211"/>
      <c r="O128" s="211"/>
      <c r="P128" s="212">
        <f>ROUND(V128*K128,2)</f>
        <v>0</v>
      </c>
      <c r="Q128" s="212"/>
      <c r="R128" s="174"/>
      <c r="T128" s="213" t="s">
        <v>5</v>
      </c>
      <c r="U128" s="54" t="s">
        <v>44</v>
      </c>
      <c r="V128" s="151">
        <f>L128+M128</f>
        <v>0</v>
      </c>
      <c r="W128" s="151">
        <f>ROUND(L128*K128,2)</f>
        <v>0</v>
      </c>
      <c r="X128" s="151">
        <f>ROUND(M128*K128,2)</f>
        <v>0</v>
      </c>
      <c r="Y128" s="45"/>
      <c r="Z128" s="214">
        <f>Y128*K128</f>
        <v>0</v>
      </c>
      <c r="AA128" s="214">
        <v>0</v>
      </c>
      <c r="AB128" s="214">
        <f>AA128*K128</f>
        <v>0</v>
      </c>
      <c r="AC128" s="214">
        <v>0</v>
      </c>
      <c r="AD128" s="215">
        <f>AC128*K128</f>
        <v>0</v>
      </c>
      <c r="AR128" s="19" t="s">
        <v>154</v>
      </c>
      <c r="AT128" s="19" t="s">
        <v>150</v>
      </c>
      <c r="AU128" s="19" t="s">
        <v>87</v>
      </c>
      <c r="AY128" s="19" t="s">
        <v>149</v>
      </c>
      <c r="BE128" s="131">
        <f>IF(U128="základná",P128,0)</f>
        <v>0</v>
      </c>
      <c r="BF128" s="131">
        <f>IF(U128="znížená",P128,0)</f>
        <v>0</v>
      </c>
      <c r="BG128" s="131">
        <f>IF(U128="zákl. prenesená",P128,0)</f>
        <v>0</v>
      </c>
      <c r="BH128" s="131">
        <f>IF(U128="zníž. prenesená",P128,0)</f>
        <v>0</v>
      </c>
      <c r="BI128" s="131">
        <f>IF(U128="nulová",P128,0)</f>
        <v>0</v>
      </c>
      <c r="BJ128" s="19" t="s">
        <v>123</v>
      </c>
      <c r="BK128" s="131">
        <f>ROUND(V128*K128,2)</f>
        <v>0</v>
      </c>
      <c r="BL128" s="19" t="s">
        <v>154</v>
      </c>
      <c r="BM128" s="19" t="s">
        <v>166</v>
      </c>
    </row>
    <row r="129" s="8" customFormat="1" ht="37.44" customHeight="1">
      <c r="B129" s="193"/>
      <c r="C129" s="194"/>
      <c r="D129" s="195" t="s">
        <v>116</v>
      </c>
      <c r="E129" s="195"/>
      <c r="F129" s="195"/>
      <c r="G129" s="195"/>
      <c r="H129" s="195"/>
      <c r="I129" s="195"/>
      <c r="J129" s="195"/>
      <c r="K129" s="195"/>
      <c r="L129" s="195"/>
      <c r="M129" s="218">
        <f>BK129</f>
        <v>0</v>
      </c>
      <c r="N129" s="219"/>
      <c r="O129" s="219"/>
      <c r="P129" s="219"/>
      <c r="Q129" s="219"/>
      <c r="R129" s="196"/>
      <c r="T129" s="197"/>
      <c r="U129" s="194"/>
      <c r="V129" s="194"/>
      <c r="W129" s="198">
        <f>SUM(W130:W143)</f>
        <v>0</v>
      </c>
      <c r="X129" s="198">
        <f>SUM(X130:X143)</f>
        <v>0</v>
      </c>
      <c r="Y129" s="194"/>
      <c r="Z129" s="199">
        <f>SUM(Z130:Z143)</f>
        <v>0</v>
      </c>
      <c r="AA129" s="194"/>
      <c r="AB129" s="199">
        <f>SUM(AB130:AB143)</f>
        <v>0</v>
      </c>
      <c r="AC129" s="194"/>
      <c r="AD129" s="200">
        <f>SUM(AD130:AD143)</f>
        <v>0</v>
      </c>
      <c r="AR129" s="201" t="s">
        <v>87</v>
      </c>
      <c r="AT129" s="202" t="s">
        <v>78</v>
      </c>
      <c r="AU129" s="202" t="s">
        <v>79</v>
      </c>
      <c r="AY129" s="201" t="s">
        <v>149</v>
      </c>
      <c r="BK129" s="203">
        <f>SUM(BK130:BK143)</f>
        <v>0</v>
      </c>
    </row>
    <row r="130" s="1" customFormat="1" ht="25.5" customHeight="1">
      <c r="B130" s="170"/>
      <c r="C130" s="206" t="s">
        <v>167</v>
      </c>
      <c r="D130" s="206" t="s">
        <v>150</v>
      </c>
      <c r="E130" s="207" t="s">
        <v>168</v>
      </c>
      <c r="F130" s="208" t="s">
        <v>152</v>
      </c>
      <c r="G130" s="208"/>
      <c r="H130" s="208"/>
      <c r="I130" s="208"/>
      <c r="J130" s="209" t="s">
        <v>153</v>
      </c>
      <c r="K130" s="210">
        <v>1</v>
      </c>
      <c r="L130" s="211">
        <v>0</v>
      </c>
      <c r="M130" s="211">
        <v>0</v>
      </c>
      <c r="N130" s="211"/>
      <c r="O130" s="211"/>
      <c r="P130" s="212">
        <f>ROUND(V130*K130,2)</f>
        <v>0</v>
      </c>
      <c r="Q130" s="212"/>
      <c r="R130" s="174"/>
      <c r="T130" s="213" t="s">
        <v>5</v>
      </c>
      <c r="U130" s="54" t="s">
        <v>44</v>
      </c>
      <c r="V130" s="151">
        <f>L130+M130</f>
        <v>0</v>
      </c>
      <c r="W130" s="151">
        <f>ROUND(L130*K130,2)</f>
        <v>0</v>
      </c>
      <c r="X130" s="151">
        <f>ROUND(M130*K130,2)</f>
        <v>0</v>
      </c>
      <c r="Y130" s="45"/>
      <c r="Z130" s="214">
        <f>Y130*K130</f>
        <v>0</v>
      </c>
      <c r="AA130" s="214">
        <v>0</v>
      </c>
      <c r="AB130" s="214">
        <f>AA130*K130</f>
        <v>0</v>
      </c>
      <c r="AC130" s="214">
        <v>0</v>
      </c>
      <c r="AD130" s="215">
        <f>AC130*K130</f>
        <v>0</v>
      </c>
      <c r="AR130" s="19" t="s">
        <v>154</v>
      </c>
      <c r="AT130" s="19" t="s">
        <v>150</v>
      </c>
      <c r="AU130" s="19" t="s">
        <v>87</v>
      </c>
      <c r="AY130" s="19" t="s">
        <v>149</v>
      </c>
      <c r="BE130" s="131">
        <f>IF(U130="základná",P130,0)</f>
        <v>0</v>
      </c>
      <c r="BF130" s="131">
        <f>IF(U130="znížená",P130,0)</f>
        <v>0</v>
      </c>
      <c r="BG130" s="131">
        <f>IF(U130="zákl. prenesená",P130,0)</f>
        <v>0</v>
      </c>
      <c r="BH130" s="131">
        <f>IF(U130="zníž. prenesená",P130,0)</f>
        <v>0</v>
      </c>
      <c r="BI130" s="131">
        <f>IF(U130="nulová",P130,0)</f>
        <v>0</v>
      </c>
      <c r="BJ130" s="19" t="s">
        <v>123</v>
      </c>
      <c r="BK130" s="131">
        <f>ROUND(V130*K130,2)</f>
        <v>0</v>
      </c>
      <c r="BL130" s="19" t="s">
        <v>154</v>
      </c>
      <c r="BM130" s="19" t="s">
        <v>169</v>
      </c>
    </row>
    <row r="131" s="1" customFormat="1" ht="84" customHeight="1">
      <c r="B131" s="44"/>
      <c r="C131" s="45"/>
      <c r="D131" s="45"/>
      <c r="E131" s="45"/>
      <c r="F131" s="216" t="s">
        <v>170</v>
      </c>
      <c r="G131" s="65"/>
      <c r="H131" s="65"/>
      <c r="I131" s="65"/>
      <c r="J131" s="45"/>
      <c r="K131" s="45"/>
      <c r="L131" s="45"/>
      <c r="M131" s="45"/>
      <c r="N131" s="45"/>
      <c r="O131" s="45"/>
      <c r="P131" s="45"/>
      <c r="Q131" s="45"/>
      <c r="R131" s="46"/>
      <c r="T131" s="217"/>
      <c r="U131" s="45"/>
      <c r="V131" s="45"/>
      <c r="W131" s="45"/>
      <c r="X131" s="45"/>
      <c r="Y131" s="45"/>
      <c r="Z131" s="45"/>
      <c r="AA131" s="45"/>
      <c r="AB131" s="45"/>
      <c r="AC131" s="45"/>
      <c r="AD131" s="92"/>
      <c r="AT131" s="19" t="s">
        <v>157</v>
      </c>
      <c r="AU131" s="19" t="s">
        <v>87</v>
      </c>
    </row>
    <row r="132" s="1" customFormat="1" ht="16.5" customHeight="1">
      <c r="B132" s="170"/>
      <c r="C132" s="206" t="s">
        <v>171</v>
      </c>
      <c r="D132" s="206" t="s">
        <v>150</v>
      </c>
      <c r="E132" s="207" t="s">
        <v>172</v>
      </c>
      <c r="F132" s="208" t="s">
        <v>159</v>
      </c>
      <c r="G132" s="208"/>
      <c r="H132" s="208"/>
      <c r="I132" s="208"/>
      <c r="J132" s="209" t="s">
        <v>153</v>
      </c>
      <c r="K132" s="210">
        <v>1</v>
      </c>
      <c r="L132" s="211">
        <v>0</v>
      </c>
      <c r="M132" s="211">
        <v>0</v>
      </c>
      <c r="N132" s="211"/>
      <c r="O132" s="211"/>
      <c r="P132" s="212">
        <f>ROUND(V132*K132,2)</f>
        <v>0</v>
      </c>
      <c r="Q132" s="212"/>
      <c r="R132" s="174"/>
      <c r="T132" s="213" t="s">
        <v>5</v>
      </c>
      <c r="U132" s="54" t="s">
        <v>44</v>
      </c>
      <c r="V132" s="151">
        <f>L132+M132</f>
        <v>0</v>
      </c>
      <c r="W132" s="151">
        <f>ROUND(L132*K132,2)</f>
        <v>0</v>
      </c>
      <c r="X132" s="151">
        <f>ROUND(M132*K132,2)</f>
        <v>0</v>
      </c>
      <c r="Y132" s="45"/>
      <c r="Z132" s="214">
        <f>Y132*K132</f>
        <v>0</v>
      </c>
      <c r="AA132" s="214">
        <v>0</v>
      </c>
      <c r="AB132" s="214">
        <f>AA132*K132</f>
        <v>0</v>
      </c>
      <c r="AC132" s="214">
        <v>0</v>
      </c>
      <c r="AD132" s="215">
        <f>AC132*K132</f>
        <v>0</v>
      </c>
      <c r="AR132" s="19" t="s">
        <v>154</v>
      </c>
      <c r="AT132" s="19" t="s">
        <v>150</v>
      </c>
      <c r="AU132" s="19" t="s">
        <v>87</v>
      </c>
      <c r="AY132" s="19" t="s">
        <v>149</v>
      </c>
      <c r="BE132" s="131">
        <f>IF(U132="základná",P132,0)</f>
        <v>0</v>
      </c>
      <c r="BF132" s="131">
        <f>IF(U132="znížená",P132,0)</f>
        <v>0</v>
      </c>
      <c r="BG132" s="131">
        <f>IF(U132="zákl. prenesená",P132,0)</f>
        <v>0</v>
      </c>
      <c r="BH132" s="131">
        <f>IF(U132="zníž. prenesená",P132,0)</f>
        <v>0</v>
      </c>
      <c r="BI132" s="131">
        <f>IF(U132="nulová",P132,0)</f>
        <v>0</v>
      </c>
      <c r="BJ132" s="19" t="s">
        <v>123</v>
      </c>
      <c r="BK132" s="131">
        <f>ROUND(V132*K132,2)</f>
        <v>0</v>
      </c>
      <c r="BL132" s="19" t="s">
        <v>154</v>
      </c>
      <c r="BM132" s="19" t="s">
        <v>173</v>
      </c>
    </row>
    <row r="133" s="1" customFormat="1" ht="16.5" customHeight="1">
      <c r="B133" s="170"/>
      <c r="C133" s="206" t="s">
        <v>174</v>
      </c>
      <c r="D133" s="206" t="s">
        <v>150</v>
      </c>
      <c r="E133" s="207" t="s">
        <v>175</v>
      </c>
      <c r="F133" s="208" t="s">
        <v>176</v>
      </c>
      <c r="G133" s="208"/>
      <c r="H133" s="208"/>
      <c r="I133" s="208"/>
      <c r="J133" s="209" t="s">
        <v>153</v>
      </c>
      <c r="K133" s="210">
        <v>1</v>
      </c>
      <c r="L133" s="211">
        <v>0</v>
      </c>
      <c r="M133" s="211">
        <v>0</v>
      </c>
      <c r="N133" s="211"/>
      <c r="O133" s="211"/>
      <c r="P133" s="212">
        <f>ROUND(V133*K133,2)</f>
        <v>0</v>
      </c>
      <c r="Q133" s="212"/>
      <c r="R133" s="174"/>
      <c r="T133" s="213" t="s">
        <v>5</v>
      </c>
      <c r="U133" s="54" t="s">
        <v>44</v>
      </c>
      <c r="V133" s="151">
        <f>L133+M133</f>
        <v>0</v>
      </c>
      <c r="W133" s="151">
        <f>ROUND(L133*K133,2)</f>
        <v>0</v>
      </c>
      <c r="X133" s="151">
        <f>ROUND(M133*K133,2)</f>
        <v>0</v>
      </c>
      <c r="Y133" s="45"/>
      <c r="Z133" s="214">
        <f>Y133*K133</f>
        <v>0</v>
      </c>
      <c r="AA133" s="214">
        <v>0</v>
      </c>
      <c r="AB133" s="214">
        <f>AA133*K133</f>
        <v>0</v>
      </c>
      <c r="AC133" s="214">
        <v>0</v>
      </c>
      <c r="AD133" s="215">
        <f>AC133*K133</f>
        <v>0</v>
      </c>
      <c r="AR133" s="19" t="s">
        <v>154</v>
      </c>
      <c r="AT133" s="19" t="s">
        <v>150</v>
      </c>
      <c r="AU133" s="19" t="s">
        <v>87</v>
      </c>
      <c r="AY133" s="19" t="s">
        <v>149</v>
      </c>
      <c r="BE133" s="131">
        <f>IF(U133="základná",P133,0)</f>
        <v>0</v>
      </c>
      <c r="BF133" s="131">
        <f>IF(U133="znížená",P133,0)</f>
        <v>0</v>
      </c>
      <c r="BG133" s="131">
        <f>IF(U133="zákl. prenesená",P133,0)</f>
        <v>0</v>
      </c>
      <c r="BH133" s="131">
        <f>IF(U133="zníž. prenesená",P133,0)</f>
        <v>0</v>
      </c>
      <c r="BI133" s="131">
        <f>IF(U133="nulová",P133,0)</f>
        <v>0</v>
      </c>
      <c r="BJ133" s="19" t="s">
        <v>123</v>
      </c>
      <c r="BK133" s="131">
        <f>ROUND(V133*K133,2)</f>
        <v>0</v>
      </c>
      <c r="BL133" s="19" t="s">
        <v>154</v>
      </c>
      <c r="BM133" s="19" t="s">
        <v>177</v>
      </c>
    </row>
    <row r="134" s="1" customFormat="1" ht="25.5" customHeight="1">
      <c r="B134" s="170"/>
      <c r="C134" s="206" t="s">
        <v>178</v>
      </c>
      <c r="D134" s="206" t="s">
        <v>150</v>
      </c>
      <c r="E134" s="207" t="s">
        <v>179</v>
      </c>
      <c r="F134" s="208" t="s">
        <v>180</v>
      </c>
      <c r="G134" s="208"/>
      <c r="H134" s="208"/>
      <c r="I134" s="208"/>
      <c r="J134" s="209" t="s">
        <v>153</v>
      </c>
      <c r="K134" s="210">
        <v>1</v>
      </c>
      <c r="L134" s="211">
        <v>0</v>
      </c>
      <c r="M134" s="211">
        <v>0</v>
      </c>
      <c r="N134" s="211"/>
      <c r="O134" s="211"/>
      <c r="P134" s="212">
        <f>ROUND(V134*K134,2)</f>
        <v>0</v>
      </c>
      <c r="Q134" s="212"/>
      <c r="R134" s="174"/>
      <c r="T134" s="213" t="s">
        <v>5</v>
      </c>
      <c r="U134" s="54" t="s">
        <v>44</v>
      </c>
      <c r="V134" s="151">
        <f>L134+M134</f>
        <v>0</v>
      </c>
      <c r="W134" s="151">
        <f>ROUND(L134*K134,2)</f>
        <v>0</v>
      </c>
      <c r="X134" s="151">
        <f>ROUND(M134*K134,2)</f>
        <v>0</v>
      </c>
      <c r="Y134" s="45"/>
      <c r="Z134" s="214">
        <f>Y134*K134</f>
        <v>0</v>
      </c>
      <c r="AA134" s="214">
        <v>0</v>
      </c>
      <c r="AB134" s="214">
        <f>AA134*K134</f>
        <v>0</v>
      </c>
      <c r="AC134" s="214">
        <v>0</v>
      </c>
      <c r="AD134" s="215">
        <f>AC134*K134</f>
        <v>0</v>
      </c>
      <c r="AR134" s="19" t="s">
        <v>154</v>
      </c>
      <c r="AT134" s="19" t="s">
        <v>150</v>
      </c>
      <c r="AU134" s="19" t="s">
        <v>87</v>
      </c>
      <c r="AY134" s="19" t="s">
        <v>149</v>
      </c>
      <c r="BE134" s="131">
        <f>IF(U134="základná",P134,0)</f>
        <v>0</v>
      </c>
      <c r="BF134" s="131">
        <f>IF(U134="znížená",P134,0)</f>
        <v>0</v>
      </c>
      <c r="BG134" s="131">
        <f>IF(U134="zákl. prenesená",P134,0)</f>
        <v>0</v>
      </c>
      <c r="BH134" s="131">
        <f>IF(U134="zníž. prenesená",P134,0)</f>
        <v>0</v>
      </c>
      <c r="BI134" s="131">
        <f>IF(U134="nulová",P134,0)</f>
        <v>0</v>
      </c>
      <c r="BJ134" s="19" t="s">
        <v>123</v>
      </c>
      <c r="BK134" s="131">
        <f>ROUND(V134*K134,2)</f>
        <v>0</v>
      </c>
      <c r="BL134" s="19" t="s">
        <v>154</v>
      </c>
      <c r="BM134" s="19" t="s">
        <v>181</v>
      </c>
    </row>
    <row r="135" s="1" customFormat="1" ht="25.5" customHeight="1">
      <c r="B135" s="170"/>
      <c r="C135" s="206" t="s">
        <v>182</v>
      </c>
      <c r="D135" s="206" t="s">
        <v>150</v>
      </c>
      <c r="E135" s="207" t="s">
        <v>183</v>
      </c>
      <c r="F135" s="208" t="s">
        <v>184</v>
      </c>
      <c r="G135" s="208"/>
      <c r="H135" s="208"/>
      <c r="I135" s="208"/>
      <c r="J135" s="209" t="s">
        <v>153</v>
      </c>
      <c r="K135" s="210">
        <v>2</v>
      </c>
      <c r="L135" s="211">
        <v>0</v>
      </c>
      <c r="M135" s="211">
        <v>0</v>
      </c>
      <c r="N135" s="211"/>
      <c r="O135" s="211"/>
      <c r="P135" s="212">
        <f>ROUND(V135*K135,2)</f>
        <v>0</v>
      </c>
      <c r="Q135" s="212"/>
      <c r="R135" s="174"/>
      <c r="T135" s="213" t="s">
        <v>5</v>
      </c>
      <c r="U135" s="54" t="s">
        <v>44</v>
      </c>
      <c r="V135" s="151">
        <f>L135+M135</f>
        <v>0</v>
      </c>
      <c r="W135" s="151">
        <f>ROUND(L135*K135,2)</f>
        <v>0</v>
      </c>
      <c r="X135" s="151">
        <f>ROUND(M135*K135,2)</f>
        <v>0</v>
      </c>
      <c r="Y135" s="45"/>
      <c r="Z135" s="214">
        <f>Y135*K135</f>
        <v>0</v>
      </c>
      <c r="AA135" s="214">
        <v>0</v>
      </c>
      <c r="AB135" s="214">
        <f>AA135*K135</f>
        <v>0</v>
      </c>
      <c r="AC135" s="214">
        <v>0</v>
      </c>
      <c r="AD135" s="215">
        <f>AC135*K135</f>
        <v>0</v>
      </c>
      <c r="AR135" s="19" t="s">
        <v>154</v>
      </c>
      <c r="AT135" s="19" t="s">
        <v>150</v>
      </c>
      <c r="AU135" s="19" t="s">
        <v>87</v>
      </c>
      <c r="AY135" s="19" t="s">
        <v>149</v>
      </c>
      <c r="BE135" s="131">
        <f>IF(U135="základná",P135,0)</f>
        <v>0</v>
      </c>
      <c r="BF135" s="131">
        <f>IF(U135="znížená",P135,0)</f>
        <v>0</v>
      </c>
      <c r="BG135" s="131">
        <f>IF(U135="zákl. prenesená",P135,0)</f>
        <v>0</v>
      </c>
      <c r="BH135" s="131">
        <f>IF(U135="zníž. prenesená",P135,0)</f>
        <v>0</v>
      </c>
      <c r="BI135" s="131">
        <f>IF(U135="nulová",P135,0)</f>
        <v>0</v>
      </c>
      <c r="BJ135" s="19" t="s">
        <v>123</v>
      </c>
      <c r="BK135" s="131">
        <f>ROUND(V135*K135,2)</f>
        <v>0</v>
      </c>
      <c r="BL135" s="19" t="s">
        <v>154</v>
      </c>
      <c r="BM135" s="19" t="s">
        <v>185</v>
      </c>
    </row>
    <row r="136" s="1" customFormat="1" ht="38.25" customHeight="1">
      <c r="B136" s="170"/>
      <c r="C136" s="206" t="s">
        <v>186</v>
      </c>
      <c r="D136" s="206" t="s">
        <v>150</v>
      </c>
      <c r="E136" s="207" t="s">
        <v>187</v>
      </c>
      <c r="F136" s="208" t="s">
        <v>188</v>
      </c>
      <c r="G136" s="208"/>
      <c r="H136" s="208"/>
      <c r="I136" s="208"/>
      <c r="J136" s="209" t="s">
        <v>153</v>
      </c>
      <c r="K136" s="210">
        <v>8</v>
      </c>
      <c r="L136" s="211">
        <v>0</v>
      </c>
      <c r="M136" s="211">
        <v>0</v>
      </c>
      <c r="N136" s="211"/>
      <c r="O136" s="211"/>
      <c r="P136" s="212">
        <f>ROUND(V136*K136,2)</f>
        <v>0</v>
      </c>
      <c r="Q136" s="212"/>
      <c r="R136" s="174"/>
      <c r="T136" s="213" t="s">
        <v>5</v>
      </c>
      <c r="U136" s="54" t="s">
        <v>44</v>
      </c>
      <c r="V136" s="151">
        <f>L136+M136</f>
        <v>0</v>
      </c>
      <c r="W136" s="151">
        <f>ROUND(L136*K136,2)</f>
        <v>0</v>
      </c>
      <c r="X136" s="151">
        <f>ROUND(M136*K136,2)</f>
        <v>0</v>
      </c>
      <c r="Y136" s="45"/>
      <c r="Z136" s="214">
        <f>Y136*K136</f>
        <v>0</v>
      </c>
      <c r="AA136" s="214">
        <v>0</v>
      </c>
      <c r="AB136" s="214">
        <f>AA136*K136</f>
        <v>0</v>
      </c>
      <c r="AC136" s="214">
        <v>0</v>
      </c>
      <c r="AD136" s="215">
        <f>AC136*K136</f>
        <v>0</v>
      </c>
      <c r="AR136" s="19" t="s">
        <v>154</v>
      </c>
      <c r="AT136" s="19" t="s">
        <v>150</v>
      </c>
      <c r="AU136" s="19" t="s">
        <v>87</v>
      </c>
      <c r="AY136" s="19" t="s">
        <v>149</v>
      </c>
      <c r="BE136" s="131">
        <f>IF(U136="základná",P136,0)</f>
        <v>0</v>
      </c>
      <c r="BF136" s="131">
        <f>IF(U136="znížená",P136,0)</f>
        <v>0</v>
      </c>
      <c r="BG136" s="131">
        <f>IF(U136="zákl. prenesená",P136,0)</f>
        <v>0</v>
      </c>
      <c r="BH136" s="131">
        <f>IF(U136="zníž. prenesená",P136,0)</f>
        <v>0</v>
      </c>
      <c r="BI136" s="131">
        <f>IF(U136="nulová",P136,0)</f>
        <v>0</v>
      </c>
      <c r="BJ136" s="19" t="s">
        <v>123</v>
      </c>
      <c r="BK136" s="131">
        <f>ROUND(V136*K136,2)</f>
        <v>0</v>
      </c>
      <c r="BL136" s="19" t="s">
        <v>154</v>
      </c>
      <c r="BM136" s="19" t="s">
        <v>189</v>
      </c>
    </row>
    <row r="137" s="1" customFormat="1" ht="38.25" customHeight="1">
      <c r="B137" s="170"/>
      <c r="C137" s="206" t="s">
        <v>190</v>
      </c>
      <c r="D137" s="206" t="s">
        <v>150</v>
      </c>
      <c r="E137" s="207" t="s">
        <v>191</v>
      </c>
      <c r="F137" s="208" t="s">
        <v>192</v>
      </c>
      <c r="G137" s="208"/>
      <c r="H137" s="208"/>
      <c r="I137" s="208"/>
      <c r="J137" s="209" t="s">
        <v>153</v>
      </c>
      <c r="K137" s="210">
        <v>1</v>
      </c>
      <c r="L137" s="211">
        <v>0</v>
      </c>
      <c r="M137" s="211">
        <v>0</v>
      </c>
      <c r="N137" s="211"/>
      <c r="O137" s="211"/>
      <c r="P137" s="212">
        <f>ROUND(V137*K137,2)</f>
        <v>0</v>
      </c>
      <c r="Q137" s="212"/>
      <c r="R137" s="174"/>
      <c r="T137" s="213" t="s">
        <v>5</v>
      </c>
      <c r="U137" s="54" t="s">
        <v>44</v>
      </c>
      <c r="V137" s="151">
        <f>L137+M137</f>
        <v>0</v>
      </c>
      <c r="W137" s="151">
        <f>ROUND(L137*K137,2)</f>
        <v>0</v>
      </c>
      <c r="X137" s="151">
        <f>ROUND(M137*K137,2)</f>
        <v>0</v>
      </c>
      <c r="Y137" s="45"/>
      <c r="Z137" s="214">
        <f>Y137*K137</f>
        <v>0</v>
      </c>
      <c r="AA137" s="214">
        <v>0</v>
      </c>
      <c r="AB137" s="214">
        <f>AA137*K137</f>
        <v>0</v>
      </c>
      <c r="AC137" s="214">
        <v>0</v>
      </c>
      <c r="AD137" s="215">
        <f>AC137*K137</f>
        <v>0</v>
      </c>
      <c r="AR137" s="19" t="s">
        <v>154</v>
      </c>
      <c r="AT137" s="19" t="s">
        <v>150</v>
      </c>
      <c r="AU137" s="19" t="s">
        <v>87</v>
      </c>
      <c r="AY137" s="19" t="s">
        <v>149</v>
      </c>
      <c r="BE137" s="131">
        <f>IF(U137="základná",P137,0)</f>
        <v>0</v>
      </c>
      <c r="BF137" s="131">
        <f>IF(U137="znížená",P137,0)</f>
        <v>0</v>
      </c>
      <c r="BG137" s="131">
        <f>IF(U137="zákl. prenesená",P137,0)</f>
        <v>0</v>
      </c>
      <c r="BH137" s="131">
        <f>IF(U137="zníž. prenesená",P137,0)</f>
        <v>0</v>
      </c>
      <c r="BI137" s="131">
        <f>IF(U137="nulová",P137,0)</f>
        <v>0</v>
      </c>
      <c r="BJ137" s="19" t="s">
        <v>123</v>
      </c>
      <c r="BK137" s="131">
        <f>ROUND(V137*K137,2)</f>
        <v>0</v>
      </c>
      <c r="BL137" s="19" t="s">
        <v>154</v>
      </c>
      <c r="BM137" s="19" t="s">
        <v>193</v>
      </c>
    </row>
    <row r="138" s="1" customFormat="1" ht="38.25" customHeight="1">
      <c r="B138" s="170"/>
      <c r="C138" s="206" t="s">
        <v>194</v>
      </c>
      <c r="D138" s="206" t="s">
        <v>150</v>
      </c>
      <c r="E138" s="207" t="s">
        <v>195</v>
      </c>
      <c r="F138" s="208" t="s">
        <v>196</v>
      </c>
      <c r="G138" s="208"/>
      <c r="H138" s="208"/>
      <c r="I138" s="208"/>
      <c r="J138" s="209" t="s">
        <v>153</v>
      </c>
      <c r="K138" s="210">
        <v>4</v>
      </c>
      <c r="L138" s="211">
        <v>0</v>
      </c>
      <c r="M138" s="211">
        <v>0</v>
      </c>
      <c r="N138" s="211"/>
      <c r="O138" s="211"/>
      <c r="P138" s="212">
        <f>ROUND(V138*K138,2)</f>
        <v>0</v>
      </c>
      <c r="Q138" s="212"/>
      <c r="R138" s="174"/>
      <c r="T138" s="213" t="s">
        <v>5</v>
      </c>
      <c r="U138" s="54" t="s">
        <v>44</v>
      </c>
      <c r="V138" s="151">
        <f>L138+M138</f>
        <v>0</v>
      </c>
      <c r="W138" s="151">
        <f>ROUND(L138*K138,2)</f>
        <v>0</v>
      </c>
      <c r="X138" s="151">
        <f>ROUND(M138*K138,2)</f>
        <v>0</v>
      </c>
      <c r="Y138" s="45"/>
      <c r="Z138" s="214">
        <f>Y138*K138</f>
        <v>0</v>
      </c>
      <c r="AA138" s="214">
        <v>0</v>
      </c>
      <c r="AB138" s="214">
        <f>AA138*K138</f>
        <v>0</v>
      </c>
      <c r="AC138" s="214">
        <v>0</v>
      </c>
      <c r="AD138" s="215">
        <f>AC138*K138</f>
        <v>0</v>
      </c>
      <c r="AR138" s="19" t="s">
        <v>154</v>
      </c>
      <c r="AT138" s="19" t="s">
        <v>150</v>
      </c>
      <c r="AU138" s="19" t="s">
        <v>87</v>
      </c>
      <c r="AY138" s="19" t="s">
        <v>149</v>
      </c>
      <c r="BE138" s="131">
        <f>IF(U138="základná",P138,0)</f>
        <v>0</v>
      </c>
      <c r="BF138" s="131">
        <f>IF(U138="znížená",P138,0)</f>
        <v>0</v>
      </c>
      <c r="BG138" s="131">
        <f>IF(U138="zákl. prenesená",P138,0)</f>
        <v>0</v>
      </c>
      <c r="BH138" s="131">
        <f>IF(U138="zníž. prenesená",P138,0)</f>
        <v>0</v>
      </c>
      <c r="BI138" s="131">
        <f>IF(U138="nulová",P138,0)</f>
        <v>0</v>
      </c>
      <c r="BJ138" s="19" t="s">
        <v>123</v>
      </c>
      <c r="BK138" s="131">
        <f>ROUND(V138*K138,2)</f>
        <v>0</v>
      </c>
      <c r="BL138" s="19" t="s">
        <v>154</v>
      </c>
      <c r="BM138" s="19" t="s">
        <v>197</v>
      </c>
    </row>
    <row r="139" s="1" customFormat="1" ht="38.25" customHeight="1">
      <c r="B139" s="170"/>
      <c r="C139" s="206" t="s">
        <v>198</v>
      </c>
      <c r="D139" s="206" t="s">
        <v>150</v>
      </c>
      <c r="E139" s="207" t="s">
        <v>199</v>
      </c>
      <c r="F139" s="208" t="s">
        <v>200</v>
      </c>
      <c r="G139" s="208"/>
      <c r="H139" s="208"/>
      <c r="I139" s="208"/>
      <c r="J139" s="209" t="s">
        <v>153</v>
      </c>
      <c r="K139" s="210">
        <v>6</v>
      </c>
      <c r="L139" s="211">
        <v>0</v>
      </c>
      <c r="M139" s="211">
        <v>0</v>
      </c>
      <c r="N139" s="211"/>
      <c r="O139" s="211"/>
      <c r="P139" s="212">
        <f>ROUND(V139*K139,2)</f>
        <v>0</v>
      </c>
      <c r="Q139" s="212"/>
      <c r="R139" s="174"/>
      <c r="T139" s="213" t="s">
        <v>5</v>
      </c>
      <c r="U139" s="54" t="s">
        <v>44</v>
      </c>
      <c r="V139" s="151">
        <f>L139+M139</f>
        <v>0</v>
      </c>
      <c r="W139" s="151">
        <f>ROUND(L139*K139,2)</f>
        <v>0</v>
      </c>
      <c r="X139" s="151">
        <f>ROUND(M139*K139,2)</f>
        <v>0</v>
      </c>
      <c r="Y139" s="45"/>
      <c r="Z139" s="214">
        <f>Y139*K139</f>
        <v>0</v>
      </c>
      <c r="AA139" s="214">
        <v>0</v>
      </c>
      <c r="AB139" s="214">
        <f>AA139*K139</f>
        <v>0</v>
      </c>
      <c r="AC139" s="214">
        <v>0</v>
      </c>
      <c r="AD139" s="215">
        <f>AC139*K139</f>
        <v>0</v>
      </c>
      <c r="AR139" s="19" t="s">
        <v>154</v>
      </c>
      <c r="AT139" s="19" t="s">
        <v>150</v>
      </c>
      <c r="AU139" s="19" t="s">
        <v>87</v>
      </c>
      <c r="AY139" s="19" t="s">
        <v>149</v>
      </c>
      <c r="BE139" s="131">
        <f>IF(U139="základná",P139,0)</f>
        <v>0</v>
      </c>
      <c r="BF139" s="131">
        <f>IF(U139="znížená",P139,0)</f>
        <v>0</v>
      </c>
      <c r="BG139" s="131">
        <f>IF(U139="zákl. prenesená",P139,0)</f>
        <v>0</v>
      </c>
      <c r="BH139" s="131">
        <f>IF(U139="zníž. prenesená",P139,0)</f>
        <v>0</v>
      </c>
      <c r="BI139" s="131">
        <f>IF(U139="nulová",P139,0)</f>
        <v>0</v>
      </c>
      <c r="BJ139" s="19" t="s">
        <v>123</v>
      </c>
      <c r="BK139" s="131">
        <f>ROUND(V139*K139,2)</f>
        <v>0</v>
      </c>
      <c r="BL139" s="19" t="s">
        <v>154</v>
      </c>
      <c r="BM139" s="19" t="s">
        <v>201</v>
      </c>
    </row>
    <row r="140" s="1" customFormat="1" ht="38.25" customHeight="1">
      <c r="B140" s="170"/>
      <c r="C140" s="206" t="s">
        <v>202</v>
      </c>
      <c r="D140" s="206" t="s">
        <v>150</v>
      </c>
      <c r="E140" s="207" t="s">
        <v>203</v>
      </c>
      <c r="F140" s="208" t="s">
        <v>204</v>
      </c>
      <c r="G140" s="208"/>
      <c r="H140" s="208"/>
      <c r="I140" s="208"/>
      <c r="J140" s="209" t="s">
        <v>153</v>
      </c>
      <c r="K140" s="210">
        <v>1</v>
      </c>
      <c r="L140" s="211">
        <v>0</v>
      </c>
      <c r="M140" s="211">
        <v>0</v>
      </c>
      <c r="N140" s="211"/>
      <c r="O140" s="211"/>
      <c r="P140" s="212">
        <f>ROUND(V140*K140,2)</f>
        <v>0</v>
      </c>
      <c r="Q140" s="212"/>
      <c r="R140" s="174"/>
      <c r="T140" s="213" t="s">
        <v>5</v>
      </c>
      <c r="U140" s="54" t="s">
        <v>44</v>
      </c>
      <c r="V140" s="151">
        <f>L140+M140</f>
        <v>0</v>
      </c>
      <c r="W140" s="151">
        <f>ROUND(L140*K140,2)</f>
        <v>0</v>
      </c>
      <c r="X140" s="151">
        <f>ROUND(M140*K140,2)</f>
        <v>0</v>
      </c>
      <c r="Y140" s="45"/>
      <c r="Z140" s="214">
        <f>Y140*K140</f>
        <v>0</v>
      </c>
      <c r="AA140" s="214">
        <v>0</v>
      </c>
      <c r="AB140" s="214">
        <f>AA140*K140</f>
        <v>0</v>
      </c>
      <c r="AC140" s="214">
        <v>0</v>
      </c>
      <c r="AD140" s="215">
        <f>AC140*K140</f>
        <v>0</v>
      </c>
      <c r="AR140" s="19" t="s">
        <v>154</v>
      </c>
      <c r="AT140" s="19" t="s">
        <v>150</v>
      </c>
      <c r="AU140" s="19" t="s">
        <v>87</v>
      </c>
      <c r="AY140" s="19" t="s">
        <v>149</v>
      </c>
      <c r="BE140" s="131">
        <f>IF(U140="základná",P140,0)</f>
        <v>0</v>
      </c>
      <c r="BF140" s="131">
        <f>IF(U140="znížená",P140,0)</f>
        <v>0</v>
      </c>
      <c r="BG140" s="131">
        <f>IF(U140="zákl. prenesená",P140,0)</f>
        <v>0</v>
      </c>
      <c r="BH140" s="131">
        <f>IF(U140="zníž. prenesená",P140,0)</f>
        <v>0</v>
      </c>
      <c r="BI140" s="131">
        <f>IF(U140="nulová",P140,0)</f>
        <v>0</v>
      </c>
      <c r="BJ140" s="19" t="s">
        <v>123</v>
      </c>
      <c r="BK140" s="131">
        <f>ROUND(V140*K140,2)</f>
        <v>0</v>
      </c>
      <c r="BL140" s="19" t="s">
        <v>154</v>
      </c>
      <c r="BM140" s="19" t="s">
        <v>205</v>
      </c>
    </row>
    <row r="141" s="1" customFormat="1" ht="38.25" customHeight="1">
      <c r="B141" s="170"/>
      <c r="C141" s="206" t="s">
        <v>206</v>
      </c>
      <c r="D141" s="206" t="s">
        <v>150</v>
      </c>
      <c r="E141" s="207" t="s">
        <v>207</v>
      </c>
      <c r="F141" s="208" t="s">
        <v>208</v>
      </c>
      <c r="G141" s="208"/>
      <c r="H141" s="208"/>
      <c r="I141" s="208"/>
      <c r="J141" s="209" t="s">
        <v>153</v>
      </c>
      <c r="K141" s="210">
        <v>4</v>
      </c>
      <c r="L141" s="211">
        <v>0</v>
      </c>
      <c r="M141" s="211">
        <v>0</v>
      </c>
      <c r="N141" s="211"/>
      <c r="O141" s="211"/>
      <c r="P141" s="212">
        <f>ROUND(V141*K141,2)</f>
        <v>0</v>
      </c>
      <c r="Q141" s="212"/>
      <c r="R141" s="174"/>
      <c r="T141" s="213" t="s">
        <v>5</v>
      </c>
      <c r="U141" s="54" t="s">
        <v>44</v>
      </c>
      <c r="V141" s="151">
        <f>L141+M141</f>
        <v>0</v>
      </c>
      <c r="W141" s="151">
        <f>ROUND(L141*K141,2)</f>
        <v>0</v>
      </c>
      <c r="X141" s="151">
        <f>ROUND(M141*K141,2)</f>
        <v>0</v>
      </c>
      <c r="Y141" s="45"/>
      <c r="Z141" s="214">
        <f>Y141*K141</f>
        <v>0</v>
      </c>
      <c r="AA141" s="214">
        <v>0</v>
      </c>
      <c r="AB141" s="214">
        <f>AA141*K141</f>
        <v>0</v>
      </c>
      <c r="AC141" s="214">
        <v>0</v>
      </c>
      <c r="AD141" s="215">
        <f>AC141*K141</f>
        <v>0</v>
      </c>
      <c r="AR141" s="19" t="s">
        <v>154</v>
      </c>
      <c r="AT141" s="19" t="s">
        <v>150</v>
      </c>
      <c r="AU141" s="19" t="s">
        <v>87</v>
      </c>
      <c r="AY141" s="19" t="s">
        <v>149</v>
      </c>
      <c r="BE141" s="131">
        <f>IF(U141="základná",P141,0)</f>
        <v>0</v>
      </c>
      <c r="BF141" s="131">
        <f>IF(U141="znížená",P141,0)</f>
        <v>0</v>
      </c>
      <c r="BG141" s="131">
        <f>IF(U141="zákl. prenesená",P141,0)</f>
        <v>0</v>
      </c>
      <c r="BH141" s="131">
        <f>IF(U141="zníž. prenesená",P141,0)</f>
        <v>0</v>
      </c>
      <c r="BI141" s="131">
        <f>IF(U141="nulová",P141,0)</f>
        <v>0</v>
      </c>
      <c r="BJ141" s="19" t="s">
        <v>123</v>
      </c>
      <c r="BK141" s="131">
        <f>ROUND(V141*K141,2)</f>
        <v>0</v>
      </c>
      <c r="BL141" s="19" t="s">
        <v>154</v>
      </c>
      <c r="BM141" s="19" t="s">
        <v>209</v>
      </c>
    </row>
    <row r="142" s="1" customFormat="1" ht="16.5" customHeight="1">
      <c r="B142" s="170"/>
      <c r="C142" s="206" t="s">
        <v>210</v>
      </c>
      <c r="D142" s="206" t="s">
        <v>150</v>
      </c>
      <c r="E142" s="207" t="s">
        <v>211</v>
      </c>
      <c r="F142" s="208" t="s">
        <v>212</v>
      </c>
      <c r="G142" s="208"/>
      <c r="H142" s="208"/>
      <c r="I142" s="208"/>
      <c r="J142" s="209" t="s">
        <v>153</v>
      </c>
      <c r="K142" s="210">
        <v>8</v>
      </c>
      <c r="L142" s="211">
        <v>0</v>
      </c>
      <c r="M142" s="211">
        <v>0</v>
      </c>
      <c r="N142" s="211"/>
      <c r="O142" s="211"/>
      <c r="P142" s="212">
        <f>ROUND(V142*K142,2)</f>
        <v>0</v>
      </c>
      <c r="Q142" s="212"/>
      <c r="R142" s="174"/>
      <c r="T142" s="213" t="s">
        <v>5</v>
      </c>
      <c r="U142" s="54" t="s">
        <v>44</v>
      </c>
      <c r="V142" s="151">
        <f>L142+M142</f>
        <v>0</v>
      </c>
      <c r="W142" s="151">
        <f>ROUND(L142*K142,2)</f>
        <v>0</v>
      </c>
      <c r="X142" s="151">
        <f>ROUND(M142*K142,2)</f>
        <v>0</v>
      </c>
      <c r="Y142" s="45"/>
      <c r="Z142" s="214">
        <f>Y142*K142</f>
        <v>0</v>
      </c>
      <c r="AA142" s="214">
        <v>0</v>
      </c>
      <c r="AB142" s="214">
        <f>AA142*K142</f>
        <v>0</v>
      </c>
      <c r="AC142" s="214">
        <v>0</v>
      </c>
      <c r="AD142" s="215">
        <f>AC142*K142</f>
        <v>0</v>
      </c>
      <c r="AR142" s="19" t="s">
        <v>154</v>
      </c>
      <c r="AT142" s="19" t="s">
        <v>150</v>
      </c>
      <c r="AU142" s="19" t="s">
        <v>87</v>
      </c>
      <c r="AY142" s="19" t="s">
        <v>149</v>
      </c>
      <c r="BE142" s="131">
        <f>IF(U142="základná",P142,0)</f>
        <v>0</v>
      </c>
      <c r="BF142" s="131">
        <f>IF(U142="znížená",P142,0)</f>
        <v>0</v>
      </c>
      <c r="BG142" s="131">
        <f>IF(U142="zákl. prenesená",P142,0)</f>
        <v>0</v>
      </c>
      <c r="BH142" s="131">
        <f>IF(U142="zníž. prenesená",P142,0)</f>
        <v>0</v>
      </c>
      <c r="BI142" s="131">
        <f>IF(U142="nulová",P142,0)</f>
        <v>0</v>
      </c>
      <c r="BJ142" s="19" t="s">
        <v>123</v>
      </c>
      <c r="BK142" s="131">
        <f>ROUND(V142*K142,2)</f>
        <v>0</v>
      </c>
      <c r="BL142" s="19" t="s">
        <v>154</v>
      </c>
      <c r="BM142" s="19" t="s">
        <v>213</v>
      </c>
    </row>
    <row r="143" s="1" customFormat="1" ht="38.25" customHeight="1">
      <c r="B143" s="170"/>
      <c r="C143" s="206" t="s">
        <v>214</v>
      </c>
      <c r="D143" s="206" t="s">
        <v>150</v>
      </c>
      <c r="E143" s="207" t="s">
        <v>215</v>
      </c>
      <c r="F143" s="208" t="s">
        <v>216</v>
      </c>
      <c r="G143" s="208"/>
      <c r="H143" s="208"/>
      <c r="I143" s="208"/>
      <c r="J143" s="209" t="s">
        <v>153</v>
      </c>
      <c r="K143" s="210">
        <v>7</v>
      </c>
      <c r="L143" s="211">
        <v>0</v>
      </c>
      <c r="M143" s="211">
        <v>0</v>
      </c>
      <c r="N143" s="211"/>
      <c r="O143" s="211"/>
      <c r="P143" s="212">
        <f>ROUND(V143*K143,2)</f>
        <v>0</v>
      </c>
      <c r="Q143" s="212"/>
      <c r="R143" s="174"/>
      <c r="T143" s="213" t="s">
        <v>5</v>
      </c>
      <c r="U143" s="54" t="s">
        <v>44</v>
      </c>
      <c r="V143" s="151">
        <f>L143+M143</f>
        <v>0</v>
      </c>
      <c r="W143" s="151">
        <f>ROUND(L143*K143,2)</f>
        <v>0</v>
      </c>
      <c r="X143" s="151">
        <f>ROUND(M143*K143,2)</f>
        <v>0</v>
      </c>
      <c r="Y143" s="45"/>
      <c r="Z143" s="214">
        <f>Y143*K143</f>
        <v>0</v>
      </c>
      <c r="AA143" s="214">
        <v>0</v>
      </c>
      <c r="AB143" s="214">
        <f>AA143*K143</f>
        <v>0</v>
      </c>
      <c r="AC143" s="214">
        <v>0</v>
      </c>
      <c r="AD143" s="215">
        <f>AC143*K143</f>
        <v>0</v>
      </c>
      <c r="AR143" s="19" t="s">
        <v>154</v>
      </c>
      <c r="AT143" s="19" t="s">
        <v>150</v>
      </c>
      <c r="AU143" s="19" t="s">
        <v>87</v>
      </c>
      <c r="AY143" s="19" t="s">
        <v>149</v>
      </c>
      <c r="BE143" s="131">
        <f>IF(U143="základná",P143,0)</f>
        <v>0</v>
      </c>
      <c r="BF143" s="131">
        <f>IF(U143="znížená",P143,0)</f>
        <v>0</v>
      </c>
      <c r="BG143" s="131">
        <f>IF(U143="zákl. prenesená",P143,0)</f>
        <v>0</v>
      </c>
      <c r="BH143" s="131">
        <f>IF(U143="zníž. prenesená",P143,0)</f>
        <v>0</v>
      </c>
      <c r="BI143" s="131">
        <f>IF(U143="nulová",P143,0)</f>
        <v>0</v>
      </c>
      <c r="BJ143" s="19" t="s">
        <v>123</v>
      </c>
      <c r="BK143" s="131">
        <f>ROUND(V143*K143,2)</f>
        <v>0</v>
      </c>
      <c r="BL143" s="19" t="s">
        <v>154</v>
      </c>
      <c r="BM143" s="19" t="s">
        <v>217</v>
      </c>
    </row>
    <row r="144" s="8" customFormat="1" ht="37.44" customHeight="1">
      <c r="B144" s="193"/>
      <c r="C144" s="194"/>
      <c r="D144" s="195" t="s">
        <v>117</v>
      </c>
      <c r="E144" s="195"/>
      <c r="F144" s="195"/>
      <c r="G144" s="195"/>
      <c r="H144" s="195"/>
      <c r="I144" s="195"/>
      <c r="J144" s="195"/>
      <c r="K144" s="195"/>
      <c r="L144" s="195"/>
      <c r="M144" s="218">
        <f>BK144</f>
        <v>0</v>
      </c>
      <c r="N144" s="219"/>
      <c r="O144" s="219"/>
      <c r="P144" s="219"/>
      <c r="Q144" s="219"/>
      <c r="R144" s="196"/>
      <c r="T144" s="197"/>
      <c r="U144" s="194"/>
      <c r="V144" s="194"/>
      <c r="W144" s="198">
        <f>SUM(W145:W160)</f>
        <v>0</v>
      </c>
      <c r="X144" s="198">
        <f>SUM(X145:X160)</f>
        <v>0</v>
      </c>
      <c r="Y144" s="194"/>
      <c r="Z144" s="199">
        <f>SUM(Z145:Z160)</f>
        <v>0</v>
      </c>
      <c r="AA144" s="194"/>
      <c r="AB144" s="199">
        <f>SUM(AB145:AB160)</f>
        <v>0</v>
      </c>
      <c r="AC144" s="194"/>
      <c r="AD144" s="200">
        <f>SUM(AD145:AD160)</f>
        <v>0</v>
      </c>
      <c r="AR144" s="201" t="s">
        <v>87</v>
      </c>
      <c r="AT144" s="202" t="s">
        <v>78</v>
      </c>
      <c r="AU144" s="202" t="s">
        <v>79</v>
      </c>
      <c r="AY144" s="201" t="s">
        <v>149</v>
      </c>
      <c r="BK144" s="203">
        <f>SUM(BK145:BK160)</f>
        <v>0</v>
      </c>
    </row>
    <row r="145" s="1" customFormat="1" ht="25.5" customHeight="1">
      <c r="B145" s="170"/>
      <c r="C145" s="206" t="s">
        <v>218</v>
      </c>
      <c r="D145" s="206" t="s">
        <v>150</v>
      </c>
      <c r="E145" s="207" t="s">
        <v>219</v>
      </c>
      <c r="F145" s="208" t="s">
        <v>220</v>
      </c>
      <c r="G145" s="208"/>
      <c r="H145" s="208"/>
      <c r="I145" s="208"/>
      <c r="J145" s="209" t="s">
        <v>221</v>
      </c>
      <c r="K145" s="210">
        <v>9</v>
      </c>
      <c r="L145" s="211">
        <v>0</v>
      </c>
      <c r="M145" s="211">
        <v>0</v>
      </c>
      <c r="N145" s="211"/>
      <c r="O145" s="211"/>
      <c r="P145" s="212">
        <f>ROUND(V145*K145,2)</f>
        <v>0</v>
      </c>
      <c r="Q145" s="212"/>
      <c r="R145" s="174"/>
      <c r="T145" s="213" t="s">
        <v>5</v>
      </c>
      <c r="U145" s="54" t="s">
        <v>44</v>
      </c>
      <c r="V145" s="151">
        <f>L145+M145</f>
        <v>0</v>
      </c>
      <c r="W145" s="151">
        <f>ROUND(L145*K145,2)</f>
        <v>0</v>
      </c>
      <c r="X145" s="151">
        <f>ROUND(M145*K145,2)</f>
        <v>0</v>
      </c>
      <c r="Y145" s="45"/>
      <c r="Z145" s="214">
        <f>Y145*K145</f>
        <v>0</v>
      </c>
      <c r="AA145" s="214">
        <v>0</v>
      </c>
      <c r="AB145" s="214">
        <f>AA145*K145</f>
        <v>0</v>
      </c>
      <c r="AC145" s="214">
        <v>0</v>
      </c>
      <c r="AD145" s="215">
        <f>AC145*K145</f>
        <v>0</v>
      </c>
      <c r="AR145" s="19" t="s">
        <v>154</v>
      </c>
      <c r="AT145" s="19" t="s">
        <v>150</v>
      </c>
      <c r="AU145" s="19" t="s">
        <v>87</v>
      </c>
      <c r="AY145" s="19" t="s">
        <v>149</v>
      </c>
      <c r="BE145" s="131">
        <f>IF(U145="základná",P145,0)</f>
        <v>0</v>
      </c>
      <c r="BF145" s="131">
        <f>IF(U145="znížená",P145,0)</f>
        <v>0</v>
      </c>
      <c r="BG145" s="131">
        <f>IF(U145="zákl. prenesená",P145,0)</f>
        <v>0</v>
      </c>
      <c r="BH145" s="131">
        <f>IF(U145="zníž. prenesená",P145,0)</f>
        <v>0</v>
      </c>
      <c r="BI145" s="131">
        <f>IF(U145="nulová",P145,0)</f>
        <v>0</v>
      </c>
      <c r="BJ145" s="19" t="s">
        <v>123</v>
      </c>
      <c r="BK145" s="131">
        <f>ROUND(V145*K145,2)</f>
        <v>0</v>
      </c>
      <c r="BL145" s="19" t="s">
        <v>154</v>
      </c>
      <c r="BM145" s="19" t="s">
        <v>222</v>
      </c>
    </row>
    <row r="146" s="1" customFormat="1" ht="16.5" customHeight="1">
      <c r="B146" s="44"/>
      <c r="C146" s="45"/>
      <c r="D146" s="45"/>
      <c r="E146" s="45"/>
      <c r="F146" s="216" t="s">
        <v>223</v>
      </c>
      <c r="G146" s="65"/>
      <c r="H146" s="65"/>
      <c r="I146" s="65"/>
      <c r="J146" s="45"/>
      <c r="K146" s="45"/>
      <c r="L146" s="45"/>
      <c r="M146" s="45"/>
      <c r="N146" s="45"/>
      <c r="O146" s="45"/>
      <c r="P146" s="45"/>
      <c r="Q146" s="45"/>
      <c r="R146" s="46"/>
      <c r="T146" s="217"/>
      <c r="U146" s="45"/>
      <c r="V146" s="45"/>
      <c r="W146" s="45"/>
      <c r="X146" s="45"/>
      <c r="Y146" s="45"/>
      <c r="Z146" s="45"/>
      <c r="AA146" s="45"/>
      <c r="AB146" s="45"/>
      <c r="AC146" s="45"/>
      <c r="AD146" s="92"/>
      <c r="AT146" s="19" t="s">
        <v>157</v>
      </c>
      <c r="AU146" s="19" t="s">
        <v>87</v>
      </c>
    </row>
    <row r="147" s="1" customFormat="1" ht="25.5" customHeight="1">
      <c r="B147" s="170"/>
      <c r="C147" s="206" t="s">
        <v>224</v>
      </c>
      <c r="D147" s="206" t="s">
        <v>150</v>
      </c>
      <c r="E147" s="207" t="s">
        <v>225</v>
      </c>
      <c r="F147" s="208" t="s">
        <v>226</v>
      </c>
      <c r="G147" s="208"/>
      <c r="H147" s="208"/>
      <c r="I147" s="208"/>
      <c r="J147" s="209" t="s">
        <v>221</v>
      </c>
      <c r="K147" s="210">
        <v>9</v>
      </c>
      <c r="L147" s="211">
        <v>0</v>
      </c>
      <c r="M147" s="211">
        <v>0</v>
      </c>
      <c r="N147" s="211"/>
      <c r="O147" s="211"/>
      <c r="P147" s="212">
        <f>ROUND(V147*K147,2)</f>
        <v>0</v>
      </c>
      <c r="Q147" s="212"/>
      <c r="R147" s="174"/>
      <c r="T147" s="213" t="s">
        <v>5</v>
      </c>
      <c r="U147" s="54" t="s">
        <v>44</v>
      </c>
      <c r="V147" s="151">
        <f>L147+M147</f>
        <v>0</v>
      </c>
      <c r="W147" s="151">
        <f>ROUND(L147*K147,2)</f>
        <v>0</v>
      </c>
      <c r="X147" s="151">
        <f>ROUND(M147*K147,2)</f>
        <v>0</v>
      </c>
      <c r="Y147" s="45"/>
      <c r="Z147" s="214">
        <f>Y147*K147</f>
        <v>0</v>
      </c>
      <c r="AA147" s="214">
        <v>0</v>
      </c>
      <c r="AB147" s="214">
        <f>AA147*K147</f>
        <v>0</v>
      </c>
      <c r="AC147" s="214">
        <v>0</v>
      </c>
      <c r="AD147" s="215">
        <f>AC147*K147</f>
        <v>0</v>
      </c>
      <c r="AR147" s="19" t="s">
        <v>154</v>
      </c>
      <c r="AT147" s="19" t="s">
        <v>150</v>
      </c>
      <c r="AU147" s="19" t="s">
        <v>87</v>
      </c>
      <c r="AY147" s="19" t="s">
        <v>149</v>
      </c>
      <c r="BE147" s="131">
        <f>IF(U147="základná",P147,0)</f>
        <v>0</v>
      </c>
      <c r="BF147" s="131">
        <f>IF(U147="znížená",P147,0)</f>
        <v>0</v>
      </c>
      <c r="BG147" s="131">
        <f>IF(U147="zákl. prenesená",P147,0)</f>
        <v>0</v>
      </c>
      <c r="BH147" s="131">
        <f>IF(U147="zníž. prenesená",P147,0)</f>
        <v>0</v>
      </c>
      <c r="BI147" s="131">
        <f>IF(U147="nulová",P147,0)</f>
        <v>0</v>
      </c>
      <c r="BJ147" s="19" t="s">
        <v>123</v>
      </c>
      <c r="BK147" s="131">
        <f>ROUND(V147*K147,2)</f>
        <v>0</v>
      </c>
      <c r="BL147" s="19" t="s">
        <v>154</v>
      </c>
      <c r="BM147" s="19" t="s">
        <v>227</v>
      </c>
    </row>
    <row r="148" s="1" customFormat="1" ht="16.5" customHeight="1">
      <c r="B148" s="44"/>
      <c r="C148" s="45"/>
      <c r="D148" s="45"/>
      <c r="E148" s="45"/>
      <c r="F148" s="216" t="s">
        <v>223</v>
      </c>
      <c r="G148" s="65"/>
      <c r="H148" s="65"/>
      <c r="I148" s="65"/>
      <c r="J148" s="45"/>
      <c r="K148" s="45"/>
      <c r="L148" s="45"/>
      <c r="M148" s="45"/>
      <c r="N148" s="45"/>
      <c r="O148" s="45"/>
      <c r="P148" s="45"/>
      <c r="Q148" s="45"/>
      <c r="R148" s="46"/>
      <c r="T148" s="217"/>
      <c r="U148" s="45"/>
      <c r="V148" s="45"/>
      <c r="W148" s="45"/>
      <c r="X148" s="45"/>
      <c r="Y148" s="45"/>
      <c r="Z148" s="45"/>
      <c r="AA148" s="45"/>
      <c r="AB148" s="45"/>
      <c r="AC148" s="45"/>
      <c r="AD148" s="92"/>
      <c r="AT148" s="19" t="s">
        <v>157</v>
      </c>
      <c r="AU148" s="19" t="s">
        <v>87</v>
      </c>
    </row>
    <row r="149" s="1" customFormat="1" ht="25.5" customHeight="1">
      <c r="B149" s="170"/>
      <c r="C149" s="206" t="s">
        <v>11</v>
      </c>
      <c r="D149" s="206" t="s">
        <v>150</v>
      </c>
      <c r="E149" s="207" t="s">
        <v>228</v>
      </c>
      <c r="F149" s="208" t="s">
        <v>229</v>
      </c>
      <c r="G149" s="208"/>
      <c r="H149" s="208"/>
      <c r="I149" s="208"/>
      <c r="J149" s="209" t="s">
        <v>221</v>
      </c>
      <c r="K149" s="210">
        <v>18</v>
      </c>
      <c r="L149" s="211">
        <v>0</v>
      </c>
      <c r="M149" s="211">
        <v>0</v>
      </c>
      <c r="N149" s="211"/>
      <c r="O149" s="211"/>
      <c r="P149" s="212">
        <f>ROUND(V149*K149,2)</f>
        <v>0</v>
      </c>
      <c r="Q149" s="212"/>
      <c r="R149" s="174"/>
      <c r="T149" s="213" t="s">
        <v>5</v>
      </c>
      <c r="U149" s="54" t="s">
        <v>44</v>
      </c>
      <c r="V149" s="151">
        <f>L149+M149</f>
        <v>0</v>
      </c>
      <c r="W149" s="151">
        <f>ROUND(L149*K149,2)</f>
        <v>0</v>
      </c>
      <c r="X149" s="151">
        <f>ROUND(M149*K149,2)</f>
        <v>0</v>
      </c>
      <c r="Y149" s="45"/>
      <c r="Z149" s="214">
        <f>Y149*K149</f>
        <v>0</v>
      </c>
      <c r="AA149" s="214">
        <v>0</v>
      </c>
      <c r="AB149" s="214">
        <f>AA149*K149</f>
        <v>0</v>
      </c>
      <c r="AC149" s="214">
        <v>0</v>
      </c>
      <c r="AD149" s="215">
        <f>AC149*K149</f>
        <v>0</v>
      </c>
      <c r="AR149" s="19" t="s">
        <v>154</v>
      </c>
      <c r="AT149" s="19" t="s">
        <v>150</v>
      </c>
      <c r="AU149" s="19" t="s">
        <v>87</v>
      </c>
      <c r="AY149" s="19" t="s">
        <v>149</v>
      </c>
      <c r="BE149" s="131">
        <f>IF(U149="základná",P149,0)</f>
        <v>0</v>
      </c>
      <c r="BF149" s="131">
        <f>IF(U149="znížená",P149,0)</f>
        <v>0</v>
      </c>
      <c r="BG149" s="131">
        <f>IF(U149="zákl. prenesená",P149,0)</f>
        <v>0</v>
      </c>
      <c r="BH149" s="131">
        <f>IF(U149="zníž. prenesená",P149,0)</f>
        <v>0</v>
      </c>
      <c r="BI149" s="131">
        <f>IF(U149="nulová",P149,0)</f>
        <v>0</v>
      </c>
      <c r="BJ149" s="19" t="s">
        <v>123</v>
      </c>
      <c r="BK149" s="131">
        <f>ROUND(V149*K149,2)</f>
        <v>0</v>
      </c>
      <c r="BL149" s="19" t="s">
        <v>154</v>
      </c>
      <c r="BM149" s="19" t="s">
        <v>230</v>
      </c>
    </row>
    <row r="150" s="1" customFormat="1" ht="16.5" customHeight="1">
      <c r="B150" s="44"/>
      <c r="C150" s="45"/>
      <c r="D150" s="45"/>
      <c r="E150" s="45"/>
      <c r="F150" s="216" t="s">
        <v>223</v>
      </c>
      <c r="G150" s="65"/>
      <c r="H150" s="65"/>
      <c r="I150" s="65"/>
      <c r="J150" s="45"/>
      <c r="K150" s="45"/>
      <c r="L150" s="45"/>
      <c r="M150" s="45"/>
      <c r="N150" s="45"/>
      <c r="O150" s="45"/>
      <c r="P150" s="45"/>
      <c r="Q150" s="45"/>
      <c r="R150" s="46"/>
      <c r="T150" s="217"/>
      <c r="U150" s="45"/>
      <c r="V150" s="45"/>
      <c r="W150" s="45"/>
      <c r="X150" s="45"/>
      <c r="Y150" s="45"/>
      <c r="Z150" s="45"/>
      <c r="AA150" s="45"/>
      <c r="AB150" s="45"/>
      <c r="AC150" s="45"/>
      <c r="AD150" s="92"/>
      <c r="AT150" s="19" t="s">
        <v>157</v>
      </c>
      <c r="AU150" s="19" t="s">
        <v>87</v>
      </c>
    </row>
    <row r="151" s="1" customFormat="1" ht="25.5" customHeight="1">
      <c r="B151" s="170"/>
      <c r="C151" s="206" t="s">
        <v>231</v>
      </c>
      <c r="D151" s="206" t="s">
        <v>150</v>
      </c>
      <c r="E151" s="207" t="s">
        <v>232</v>
      </c>
      <c r="F151" s="208" t="s">
        <v>233</v>
      </c>
      <c r="G151" s="208"/>
      <c r="H151" s="208"/>
      <c r="I151" s="208"/>
      <c r="J151" s="209" t="s">
        <v>221</v>
      </c>
      <c r="K151" s="210">
        <v>40</v>
      </c>
      <c r="L151" s="211">
        <v>0</v>
      </c>
      <c r="M151" s="211">
        <v>0</v>
      </c>
      <c r="N151" s="211"/>
      <c r="O151" s="211"/>
      <c r="P151" s="212">
        <f>ROUND(V151*K151,2)</f>
        <v>0</v>
      </c>
      <c r="Q151" s="212"/>
      <c r="R151" s="174"/>
      <c r="T151" s="213" t="s">
        <v>5</v>
      </c>
      <c r="U151" s="54" t="s">
        <v>44</v>
      </c>
      <c r="V151" s="151">
        <f>L151+M151</f>
        <v>0</v>
      </c>
      <c r="W151" s="151">
        <f>ROUND(L151*K151,2)</f>
        <v>0</v>
      </c>
      <c r="X151" s="151">
        <f>ROUND(M151*K151,2)</f>
        <v>0</v>
      </c>
      <c r="Y151" s="45"/>
      <c r="Z151" s="214">
        <f>Y151*K151</f>
        <v>0</v>
      </c>
      <c r="AA151" s="214">
        <v>0</v>
      </c>
      <c r="AB151" s="214">
        <f>AA151*K151</f>
        <v>0</v>
      </c>
      <c r="AC151" s="214">
        <v>0</v>
      </c>
      <c r="AD151" s="215">
        <f>AC151*K151</f>
        <v>0</v>
      </c>
      <c r="AR151" s="19" t="s">
        <v>154</v>
      </c>
      <c r="AT151" s="19" t="s">
        <v>150</v>
      </c>
      <c r="AU151" s="19" t="s">
        <v>87</v>
      </c>
      <c r="AY151" s="19" t="s">
        <v>149</v>
      </c>
      <c r="BE151" s="131">
        <f>IF(U151="základná",P151,0)</f>
        <v>0</v>
      </c>
      <c r="BF151" s="131">
        <f>IF(U151="znížená",P151,0)</f>
        <v>0</v>
      </c>
      <c r="BG151" s="131">
        <f>IF(U151="zákl. prenesená",P151,0)</f>
        <v>0</v>
      </c>
      <c r="BH151" s="131">
        <f>IF(U151="zníž. prenesená",P151,0)</f>
        <v>0</v>
      </c>
      <c r="BI151" s="131">
        <f>IF(U151="nulová",P151,0)</f>
        <v>0</v>
      </c>
      <c r="BJ151" s="19" t="s">
        <v>123</v>
      </c>
      <c r="BK151" s="131">
        <f>ROUND(V151*K151,2)</f>
        <v>0</v>
      </c>
      <c r="BL151" s="19" t="s">
        <v>154</v>
      </c>
      <c r="BM151" s="19" t="s">
        <v>234</v>
      </c>
    </row>
    <row r="152" s="1" customFormat="1" ht="16.5" customHeight="1">
      <c r="B152" s="44"/>
      <c r="C152" s="45"/>
      <c r="D152" s="45"/>
      <c r="E152" s="45"/>
      <c r="F152" s="216" t="s">
        <v>223</v>
      </c>
      <c r="G152" s="65"/>
      <c r="H152" s="65"/>
      <c r="I152" s="65"/>
      <c r="J152" s="45"/>
      <c r="K152" s="45"/>
      <c r="L152" s="45"/>
      <c r="M152" s="45"/>
      <c r="N152" s="45"/>
      <c r="O152" s="45"/>
      <c r="P152" s="45"/>
      <c r="Q152" s="45"/>
      <c r="R152" s="46"/>
      <c r="T152" s="217"/>
      <c r="U152" s="45"/>
      <c r="V152" s="45"/>
      <c r="W152" s="45"/>
      <c r="X152" s="45"/>
      <c r="Y152" s="45"/>
      <c r="Z152" s="45"/>
      <c r="AA152" s="45"/>
      <c r="AB152" s="45"/>
      <c r="AC152" s="45"/>
      <c r="AD152" s="92"/>
      <c r="AT152" s="19" t="s">
        <v>157</v>
      </c>
      <c r="AU152" s="19" t="s">
        <v>87</v>
      </c>
    </row>
    <row r="153" s="1" customFormat="1" ht="25.5" customHeight="1">
      <c r="B153" s="170"/>
      <c r="C153" s="206" t="s">
        <v>235</v>
      </c>
      <c r="D153" s="206" t="s">
        <v>150</v>
      </c>
      <c r="E153" s="207" t="s">
        <v>236</v>
      </c>
      <c r="F153" s="208" t="s">
        <v>237</v>
      </c>
      <c r="G153" s="208"/>
      <c r="H153" s="208"/>
      <c r="I153" s="208"/>
      <c r="J153" s="209" t="s">
        <v>221</v>
      </c>
      <c r="K153" s="210">
        <v>75</v>
      </c>
      <c r="L153" s="211">
        <v>0</v>
      </c>
      <c r="M153" s="211">
        <v>0</v>
      </c>
      <c r="N153" s="211"/>
      <c r="O153" s="211"/>
      <c r="P153" s="212">
        <f>ROUND(V153*K153,2)</f>
        <v>0</v>
      </c>
      <c r="Q153" s="212"/>
      <c r="R153" s="174"/>
      <c r="T153" s="213" t="s">
        <v>5</v>
      </c>
      <c r="U153" s="54" t="s">
        <v>44</v>
      </c>
      <c r="V153" s="151">
        <f>L153+M153</f>
        <v>0</v>
      </c>
      <c r="W153" s="151">
        <f>ROUND(L153*K153,2)</f>
        <v>0</v>
      </c>
      <c r="X153" s="151">
        <f>ROUND(M153*K153,2)</f>
        <v>0</v>
      </c>
      <c r="Y153" s="45"/>
      <c r="Z153" s="214">
        <f>Y153*K153</f>
        <v>0</v>
      </c>
      <c r="AA153" s="214">
        <v>0</v>
      </c>
      <c r="AB153" s="214">
        <f>AA153*K153</f>
        <v>0</v>
      </c>
      <c r="AC153" s="214">
        <v>0</v>
      </c>
      <c r="AD153" s="215">
        <f>AC153*K153</f>
        <v>0</v>
      </c>
      <c r="AR153" s="19" t="s">
        <v>154</v>
      </c>
      <c r="AT153" s="19" t="s">
        <v>150</v>
      </c>
      <c r="AU153" s="19" t="s">
        <v>87</v>
      </c>
      <c r="AY153" s="19" t="s">
        <v>149</v>
      </c>
      <c r="BE153" s="131">
        <f>IF(U153="základná",P153,0)</f>
        <v>0</v>
      </c>
      <c r="BF153" s="131">
        <f>IF(U153="znížená",P153,0)</f>
        <v>0</v>
      </c>
      <c r="BG153" s="131">
        <f>IF(U153="zákl. prenesená",P153,0)</f>
        <v>0</v>
      </c>
      <c r="BH153" s="131">
        <f>IF(U153="zníž. prenesená",P153,0)</f>
        <v>0</v>
      </c>
      <c r="BI153" s="131">
        <f>IF(U153="nulová",P153,0)</f>
        <v>0</v>
      </c>
      <c r="BJ153" s="19" t="s">
        <v>123</v>
      </c>
      <c r="BK153" s="131">
        <f>ROUND(V153*K153,2)</f>
        <v>0</v>
      </c>
      <c r="BL153" s="19" t="s">
        <v>154</v>
      </c>
      <c r="BM153" s="19" t="s">
        <v>238</v>
      </c>
    </row>
    <row r="154" s="1" customFormat="1" ht="16.5" customHeight="1">
      <c r="B154" s="44"/>
      <c r="C154" s="45"/>
      <c r="D154" s="45"/>
      <c r="E154" s="45"/>
      <c r="F154" s="216" t="s">
        <v>223</v>
      </c>
      <c r="G154" s="65"/>
      <c r="H154" s="65"/>
      <c r="I154" s="65"/>
      <c r="J154" s="45"/>
      <c r="K154" s="45"/>
      <c r="L154" s="45"/>
      <c r="M154" s="45"/>
      <c r="N154" s="45"/>
      <c r="O154" s="45"/>
      <c r="P154" s="45"/>
      <c r="Q154" s="45"/>
      <c r="R154" s="46"/>
      <c r="T154" s="217"/>
      <c r="U154" s="45"/>
      <c r="V154" s="45"/>
      <c r="W154" s="45"/>
      <c r="X154" s="45"/>
      <c r="Y154" s="45"/>
      <c r="Z154" s="45"/>
      <c r="AA154" s="45"/>
      <c r="AB154" s="45"/>
      <c r="AC154" s="45"/>
      <c r="AD154" s="92"/>
      <c r="AT154" s="19" t="s">
        <v>157</v>
      </c>
      <c r="AU154" s="19" t="s">
        <v>87</v>
      </c>
    </row>
    <row r="155" s="1" customFormat="1" ht="25.5" customHeight="1">
      <c r="B155" s="170"/>
      <c r="C155" s="206" t="s">
        <v>239</v>
      </c>
      <c r="D155" s="206" t="s">
        <v>150</v>
      </c>
      <c r="E155" s="207" t="s">
        <v>240</v>
      </c>
      <c r="F155" s="208" t="s">
        <v>241</v>
      </c>
      <c r="G155" s="208"/>
      <c r="H155" s="208"/>
      <c r="I155" s="208"/>
      <c r="J155" s="209" t="s">
        <v>221</v>
      </c>
      <c r="K155" s="210">
        <v>25</v>
      </c>
      <c r="L155" s="211">
        <v>0</v>
      </c>
      <c r="M155" s="211">
        <v>0</v>
      </c>
      <c r="N155" s="211"/>
      <c r="O155" s="211"/>
      <c r="P155" s="212">
        <f>ROUND(V155*K155,2)</f>
        <v>0</v>
      </c>
      <c r="Q155" s="212"/>
      <c r="R155" s="174"/>
      <c r="T155" s="213" t="s">
        <v>5</v>
      </c>
      <c r="U155" s="54" t="s">
        <v>44</v>
      </c>
      <c r="V155" s="151">
        <f>L155+M155</f>
        <v>0</v>
      </c>
      <c r="W155" s="151">
        <f>ROUND(L155*K155,2)</f>
        <v>0</v>
      </c>
      <c r="X155" s="151">
        <f>ROUND(M155*K155,2)</f>
        <v>0</v>
      </c>
      <c r="Y155" s="45"/>
      <c r="Z155" s="214">
        <f>Y155*K155</f>
        <v>0</v>
      </c>
      <c r="AA155" s="214">
        <v>0</v>
      </c>
      <c r="AB155" s="214">
        <f>AA155*K155</f>
        <v>0</v>
      </c>
      <c r="AC155" s="214">
        <v>0</v>
      </c>
      <c r="AD155" s="215">
        <f>AC155*K155</f>
        <v>0</v>
      </c>
      <c r="AR155" s="19" t="s">
        <v>154</v>
      </c>
      <c r="AT155" s="19" t="s">
        <v>150</v>
      </c>
      <c r="AU155" s="19" t="s">
        <v>87</v>
      </c>
      <c r="AY155" s="19" t="s">
        <v>149</v>
      </c>
      <c r="BE155" s="131">
        <f>IF(U155="základná",P155,0)</f>
        <v>0</v>
      </c>
      <c r="BF155" s="131">
        <f>IF(U155="znížená",P155,0)</f>
        <v>0</v>
      </c>
      <c r="BG155" s="131">
        <f>IF(U155="zákl. prenesená",P155,0)</f>
        <v>0</v>
      </c>
      <c r="BH155" s="131">
        <f>IF(U155="zníž. prenesená",P155,0)</f>
        <v>0</v>
      </c>
      <c r="BI155" s="131">
        <f>IF(U155="nulová",P155,0)</f>
        <v>0</v>
      </c>
      <c r="BJ155" s="19" t="s">
        <v>123</v>
      </c>
      <c r="BK155" s="131">
        <f>ROUND(V155*K155,2)</f>
        <v>0</v>
      </c>
      <c r="BL155" s="19" t="s">
        <v>154</v>
      </c>
      <c r="BM155" s="19" t="s">
        <v>242</v>
      </c>
    </row>
    <row r="156" s="1" customFormat="1" ht="16.5" customHeight="1">
      <c r="B156" s="44"/>
      <c r="C156" s="45"/>
      <c r="D156" s="45"/>
      <c r="E156" s="45"/>
      <c r="F156" s="216" t="s">
        <v>243</v>
      </c>
      <c r="G156" s="65"/>
      <c r="H156" s="65"/>
      <c r="I156" s="65"/>
      <c r="J156" s="45"/>
      <c r="K156" s="45"/>
      <c r="L156" s="45"/>
      <c r="M156" s="45"/>
      <c r="N156" s="45"/>
      <c r="O156" s="45"/>
      <c r="P156" s="45"/>
      <c r="Q156" s="45"/>
      <c r="R156" s="46"/>
      <c r="T156" s="217"/>
      <c r="U156" s="45"/>
      <c r="V156" s="45"/>
      <c r="W156" s="45"/>
      <c r="X156" s="45"/>
      <c r="Y156" s="45"/>
      <c r="Z156" s="45"/>
      <c r="AA156" s="45"/>
      <c r="AB156" s="45"/>
      <c r="AC156" s="45"/>
      <c r="AD156" s="92"/>
      <c r="AT156" s="19" t="s">
        <v>157</v>
      </c>
      <c r="AU156" s="19" t="s">
        <v>87</v>
      </c>
    </row>
    <row r="157" s="1" customFormat="1" ht="25.5" customHeight="1">
      <c r="B157" s="170"/>
      <c r="C157" s="206" t="s">
        <v>244</v>
      </c>
      <c r="D157" s="206" t="s">
        <v>150</v>
      </c>
      <c r="E157" s="207" t="s">
        <v>245</v>
      </c>
      <c r="F157" s="208" t="s">
        <v>246</v>
      </c>
      <c r="G157" s="208"/>
      <c r="H157" s="208"/>
      <c r="I157" s="208"/>
      <c r="J157" s="209" t="s">
        <v>221</v>
      </c>
      <c r="K157" s="210">
        <v>15</v>
      </c>
      <c r="L157" s="211">
        <v>0</v>
      </c>
      <c r="M157" s="211">
        <v>0</v>
      </c>
      <c r="N157" s="211"/>
      <c r="O157" s="211"/>
      <c r="P157" s="212">
        <f>ROUND(V157*K157,2)</f>
        <v>0</v>
      </c>
      <c r="Q157" s="212"/>
      <c r="R157" s="174"/>
      <c r="T157" s="213" t="s">
        <v>5</v>
      </c>
      <c r="U157" s="54" t="s">
        <v>44</v>
      </c>
      <c r="V157" s="151">
        <f>L157+M157</f>
        <v>0</v>
      </c>
      <c r="W157" s="151">
        <f>ROUND(L157*K157,2)</f>
        <v>0</v>
      </c>
      <c r="X157" s="151">
        <f>ROUND(M157*K157,2)</f>
        <v>0</v>
      </c>
      <c r="Y157" s="45"/>
      <c r="Z157" s="214">
        <f>Y157*K157</f>
        <v>0</v>
      </c>
      <c r="AA157" s="214">
        <v>0</v>
      </c>
      <c r="AB157" s="214">
        <f>AA157*K157</f>
        <v>0</v>
      </c>
      <c r="AC157" s="214">
        <v>0</v>
      </c>
      <c r="AD157" s="215">
        <f>AC157*K157</f>
        <v>0</v>
      </c>
      <c r="AR157" s="19" t="s">
        <v>154</v>
      </c>
      <c r="AT157" s="19" t="s">
        <v>150</v>
      </c>
      <c r="AU157" s="19" t="s">
        <v>87</v>
      </c>
      <c r="AY157" s="19" t="s">
        <v>149</v>
      </c>
      <c r="BE157" s="131">
        <f>IF(U157="základná",P157,0)</f>
        <v>0</v>
      </c>
      <c r="BF157" s="131">
        <f>IF(U157="znížená",P157,0)</f>
        <v>0</v>
      </c>
      <c r="BG157" s="131">
        <f>IF(U157="zákl. prenesená",P157,0)</f>
        <v>0</v>
      </c>
      <c r="BH157" s="131">
        <f>IF(U157="zníž. prenesená",P157,0)</f>
        <v>0</v>
      </c>
      <c r="BI157" s="131">
        <f>IF(U157="nulová",P157,0)</f>
        <v>0</v>
      </c>
      <c r="BJ157" s="19" t="s">
        <v>123</v>
      </c>
      <c r="BK157" s="131">
        <f>ROUND(V157*K157,2)</f>
        <v>0</v>
      </c>
      <c r="BL157" s="19" t="s">
        <v>154</v>
      </c>
      <c r="BM157" s="19" t="s">
        <v>247</v>
      </c>
    </row>
    <row r="158" s="1" customFormat="1" ht="16.5" customHeight="1">
      <c r="B158" s="44"/>
      <c r="C158" s="45"/>
      <c r="D158" s="45"/>
      <c r="E158" s="45"/>
      <c r="F158" s="216" t="s">
        <v>243</v>
      </c>
      <c r="G158" s="65"/>
      <c r="H158" s="65"/>
      <c r="I158" s="65"/>
      <c r="J158" s="45"/>
      <c r="K158" s="45"/>
      <c r="L158" s="45"/>
      <c r="M158" s="45"/>
      <c r="N158" s="45"/>
      <c r="O158" s="45"/>
      <c r="P158" s="45"/>
      <c r="Q158" s="45"/>
      <c r="R158" s="46"/>
      <c r="T158" s="217"/>
      <c r="U158" s="45"/>
      <c r="V158" s="45"/>
      <c r="W158" s="45"/>
      <c r="X158" s="45"/>
      <c r="Y158" s="45"/>
      <c r="Z158" s="45"/>
      <c r="AA158" s="45"/>
      <c r="AB158" s="45"/>
      <c r="AC158" s="45"/>
      <c r="AD158" s="92"/>
      <c r="AT158" s="19" t="s">
        <v>157</v>
      </c>
      <c r="AU158" s="19" t="s">
        <v>87</v>
      </c>
    </row>
    <row r="159" s="1" customFormat="1" ht="25.5" customHeight="1">
      <c r="B159" s="170"/>
      <c r="C159" s="206" t="s">
        <v>248</v>
      </c>
      <c r="D159" s="206" t="s">
        <v>150</v>
      </c>
      <c r="E159" s="207" t="s">
        <v>249</v>
      </c>
      <c r="F159" s="208" t="s">
        <v>250</v>
      </c>
      <c r="G159" s="208"/>
      <c r="H159" s="208"/>
      <c r="I159" s="208"/>
      <c r="J159" s="209" t="s">
        <v>251</v>
      </c>
      <c r="K159" s="210">
        <v>88</v>
      </c>
      <c r="L159" s="211">
        <v>0</v>
      </c>
      <c r="M159" s="211">
        <v>0</v>
      </c>
      <c r="N159" s="211"/>
      <c r="O159" s="211"/>
      <c r="P159" s="212">
        <f>ROUND(V159*K159,2)</f>
        <v>0</v>
      </c>
      <c r="Q159" s="212"/>
      <c r="R159" s="174"/>
      <c r="T159" s="213" t="s">
        <v>5</v>
      </c>
      <c r="U159" s="54" t="s">
        <v>44</v>
      </c>
      <c r="V159" s="151">
        <f>L159+M159</f>
        <v>0</v>
      </c>
      <c r="W159" s="151">
        <f>ROUND(L159*K159,2)</f>
        <v>0</v>
      </c>
      <c r="X159" s="151">
        <f>ROUND(M159*K159,2)</f>
        <v>0</v>
      </c>
      <c r="Y159" s="45"/>
      <c r="Z159" s="214">
        <f>Y159*K159</f>
        <v>0</v>
      </c>
      <c r="AA159" s="214">
        <v>0</v>
      </c>
      <c r="AB159" s="214">
        <f>AA159*K159</f>
        <v>0</v>
      </c>
      <c r="AC159" s="214">
        <v>0</v>
      </c>
      <c r="AD159" s="215">
        <f>AC159*K159</f>
        <v>0</v>
      </c>
      <c r="AR159" s="19" t="s">
        <v>154</v>
      </c>
      <c r="AT159" s="19" t="s">
        <v>150</v>
      </c>
      <c r="AU159" s="19" t="s">
        <v>87</v>
      </c>
      <c r="AY159" s="19" t="s">
        <v>149</v>
      </c>
      <c r="BE159" s="131">
        <f>IF(U159="základná",P159,0)</f>
        <v>0</v>
      </c>
      <c r="BF159" s="131">
        <f>IF(U159="znížená",P159,0)</f>
        <v>0</v>
      </c>
      <c r="BG159" s="131">
        <f>IF(U159="zákl. prenesená",P159,0)</f>
        <v>0</v>
      </c>
      <c r="BH159" s="131">
        <f>IF(U159="zníž. prenesená",P159,0)</f>
        <v>0</v>
      </c>
      <c r="BI159" s="131">
        <f>IF(U159="nulová",P159,0)</f>
        <v>0</v>
      </c>
      <c r="BJ159" s="19" t="s">
        <v>123</v>
      </c>
      <c r="BK159" s="131">
        <f>ROUND(V159*K159,2)</f>
        <v>0</v>
      </c>
      <c r="BL159" s="19" t="s">
        <v>154</v>
      </c>
      <c r="BM159" s="19" t="s">
        <v>252</v>
      </c>
    </row>
    <row r="160" s="1" customFormat="1" ht="38.25" customHeight="1">
      <c r="B160" s="170"/>
      <c r="C160" s="206" t="s">
        <v>253</v>
      </c>
      <c r="D160" s="206" t="s">
        <v>150</v>
      </c>
      <c r="E160" s="207" t="s">
        <v>254</v>
      </c>
      <c r="F160" s="208" t="s">
        <v>255</v>
      </c>
      <c r="G160" s="208"/>
      <c r="H160" s="208"/>
      <c r="I160" s="208"/>
      <c r="J160" s="209" t="s">
        <v>153</v>
      </c>
      <c r="K160" s="210">
        <v>15</v>
      </c>
      <c r="L160" s="211">
        <v>0</v>
      </c>
      <c r="M160" s="211">
        <v>0</v>
      </c>
      <c r="N160" s="211"/>
      <c r="O160" s="211"/>
      <c r="P160" s="212">
        <f>ROUND(V160*K160,2)</f>
        <v>0</v>
      </c>
      <c r="Q160" s="212"/>
      <c r="R160" s="174"/>
      <c r="T160" s="213" t="s">
        <v>5</v>
      </c>
      <c r="U160" s="54" t="s">
        <v>44</v>
      </c>
      <c r="V160" s="151">
        <f>L160+M160</f>
        <v>0</v>
      </c>
      <c r="W160" s="151">
        <f>ROUND(L160*K160,2)</f>
        <v>0</v>
      </c>
      <c r="X160" s="151">
        <f>ROUND(M160*K160,2)</f>
        <v>0</v>
      </c>
      <c r="Y160" s="45"/>
      <c r="Z160" s="214">
        <f>Y160*K160</f>
        <v>0</v>
      </c>
      <c r="AA160" s="214">
        <v>0</v>
      </c>
      <c r="AB160" s="214">
        <f>AA160*K160</f>
        <v>0</v>
      </c>
      <c r="AC160" s="214">
        <v>0</v>
      </c>
      <c r="AD160" s="215">
        <f>AC160*K160</f>
        <v>0</v>
      </c>
      <c r="AR160" s="19" t="s">
        <v>154</v>
      </c>
      <c r="AT160" s="19" t="s">
        <v>150</v>
      </c>
      <c r="AU160" s="19" t="s">
        <v>87</v>
      </c>
      <c r="AY160" s="19" t="s">
        <v>149</v>
      </c>
      <c r="BE160" s="131">
        <f>IF(U160="základná",P160,0)</f>
        <v>0</v>
      </c>
      <c r="BF160" s="131">
        <f>IF(U160="znížená",P160,0)</f>
        <v>0</v>
      </c>
      <c r="BG160" s="131">
        <f>IF(U160="zákl. prenesená",P160,0)</f>
        <v>0</v>
      </c>
      <c r="BH160" s="131">
        <f>IF(U160="zníž. prenesená",P160,0)</f>
        <v>0</v>
      </c>
      <c r="BI160" s="131">
        <f>IF(U160="nulová",P160,0)</f>
        <v>0</v>
      </c>
      <c r="BJ160" s="19" t="s">
        <v>123</v>
      </c>
      <c r="BK160" s="131">
        <f>ROUND(V160*K160,2)</f>
        <v>0</v>
      </c>
      <c r="BL160" s="19" t="s">
        <v>154</v>
      </c>
      <c r="BM160" s="19" t="s">
        <v>256</v>
      </c>
    </row>
    <row r="161" s="8" customFormat="1" ht="37.44" customHeight="1">
      <c r="B161" s="193"/>
      <c r="C161" s="194"/>
      <c r="D161" s="195" t="s">
        <v>118</v>
      </c>
      <c r="E161" s="195"/>
      <c r="F161" s="195"/>
      <c r="G161" s="195"/>
      <c r="H161" s="195"/>
      <c r="I161" s="195"/>
      <c r="J161" s="195"/>
      <c r="K161" s="195"/>
      <c r="L161" s="195"/>
      <c r="M161" s="218">
        <f>BK161</f>
        <v>0</v>
      </c>
      <c r="N161" s="219"/>
      <c r="O161" s="219"/>
      <c r="P161" s="219"/>
      <c r="Q161" s="219"/>
      <c r="R161" s="196"/>
      <c r="T161" s="197"/>
      <c r="U161" s="194"/>
      <c r="V161" s="194"/>
      <c r="W161" s="198">
        <f>SUM(W162:W164)</f>
        <v>0</v>
      </c>
      <c r="X161" s="198">
        <f>SUM(X162:X164)</f>
        <v>0</v>
      </c>
      <c r="Y161" s="194"/>
      <c r="Z161" s="199">
        <f>SUM(Z162:Z164)</f>
        <v>0</v>
      </c>
      <c r="AA161" s="194"/>
      <c r="AB161" s="199">
        <f>SUM(AB162:AB164)</f>
        <v>0</v>
      </c>
      <c r="AC161" s="194"/>
      <c r="AD161" s="200">
        <f>SUM(AD162:AD164)</f>
        <v>0</v>
      </c>
      <c r="AR161" s="201" t="s">
        <v>87</v>
      </c>
      <c r="AT161" s="202" t="s">
        <v>78</v>
      </c>
      <c r="AU161" s="202" t="s">
        <v>79</v>
      </c>
      <c r="AY161" s="201" t="s">
        <v>149</v>
      </c>
      <c r="BK161" s="203">
        <f>SUM(BK162:BK164)</f>
        <v>0</v>
      </c>
    </row>
    <row r="162" s="1" customFormat="1" ht="25.5" customHeight="1">
      <c r="B162" s="170"/>
      <c r="C162" s="206" t="s">
        <v>257</v>
      </c>
      <c r="D162" s="206" t="s">
        <v>150</v>
      </c>
      <c r="E162" s="207" t="s">
        <v>258</v>
      </c>
      <c r="F162" s="208" t="s">
        <v>259</v>
      </c>
      <c r="G162" s="208"/>
      <c r="H162" s="208"/>
      <c r="I162" s="208"/>
      <c r="J162" s="209" t="s">
        <v>260</v>
      </c>
      <c r="K162" s="210">
        <v>8</v>
      </c>
      <c r="L162" s="211">
        <v>0</v>
      </c>
      <c r="M162" s="211">
        <v>0</v>
      </c>
      <c r="N162" s="211"/>
      <c r="O162" s="211"/>
      <c r="P162" s="212">
        <f>ROUND(V162*K162,2)</f>
        <v>0</v>
      </c>
      <c r="Q162" s="212"/>
      <c r="R162" s="174"/>
      <c r="T162" s="213" t="s">
        <v>5</v>
      </c>
      <c r="U162" s="54" t="s">
        <v>44</v>
      </c>
      <c r="V162" s="151">
        <f>L162+M162</f>
        <v>0</v>
      </c>
      <c r="W162" s="151">
        <f>ROUND(L162*K162,2)</f>
        <v>0</v>
      </c>
      <c r="X162" s="151">
        <f>ROUND(M162*K162,2)</f>
        <v>0</v>
      </c>
      <c r="Y162" s="45"/>
      <c r="Z162" s="214">
        <f>Y162*K162</f>
        <v>0</v>
      </c>
      <c r="AA162" s="214">
        <v>0</v>
      </c>
      <c r="AB162" s="214">
        <f>AA162*K162</f>
        <v>0</v>
      </c>
      <c r="AC162" s="214">
        <v>0</v>
      </c>
      <c r="AD162" s="215">
        <f>AC162*K162</f>
        <v>0</v>
      </c>
      <c r="AR162" s="19" t="s">
        <v>154</v>
      </c>
      <c r="AT162" s="19" t="s">
        <v>150</v>
      </c>
      <c r="AU162" s="19" t="s">
        <v>87</v>
      </c>
      <c r="AY162" s="19" t="s">
        <v>149</v>
      </c>
      <c r="BE162" s="131">
        <f>IF(U162="základná",P162,0)</f>
        <v>0</v>
      </c>
      <c r="BF162" s="131">
        <f>IF(U162="znížená",P162,0)</f>
        <v>0</v>
      </c>
      <c r="BG162" s="131">
        <f>IF(U162="zákl. prenesená",P162,0)</f>
        <v>0</v>
      </c>
      <c r="BH162" s="131">
        <f>IF(U162="zníž. prenesená",P162,0)</f>
        <v>0</v>
      </c>
      <c r="BI162" s="131">
        <f>IF(U162="nulová",P162,0)</f>
        <v>0</v>
      </c>
      <c r="BJ162" s="19" t="s">
        <v>123</v>
      </c>
      <c r="BK162" s="131">
        <f>ROUND(V162*K162,2)</f>
        <v>0</v>
      </c>
      <c r="BL162" s="19" t="s">
        <v>154</v>
      </c>
      <c r="BM162" s="19" t="s">
        <v>261</v>
      </c>
    </row>
    <row r="163" s="1" customFormat="1" ht="16.5" customHeight="1">
      <c r="B163" s="170"/>
      <c r="C163" s="206" t="s">
        <v>262</v>
      </c>
      <c r="D163" s="206" t="s">
        <v>150</v>
      </c>
      <c r="E163" s="207" t="s">
        <v>263</v>
      </c>
      <c r="F163" s="208" t="s">
        <v>264</v>
      </c>
      <c r="G163" s="208"/>
      <c r="H163" s="208"/>
      <c r="I163" s="208"/>
      <c r="J163" s="209" t="s">
        <v>260</v>
      </c>
      <c r="K163" s="210">
        <v>8</v>
      </c>
      <c r="L163" s="211">
        <v>0</v>
      </c>
      <c r="M163" s="211">
        <v>0</v>
      </c>
      <c r="N163" s="211"/>
      <c r="O163" s="211"/>
      <c r="P163" s="212">
        <f>ROUND(V163*K163,2)</f>
        <v>0</v>
      </c>
      <c r="Q163" s="212"/>
      <c r="R163" s="174"/>
      <c r="T163" s="213" t="s">
        <v>5</v>
      </c>
      <c r="U163" s="54" t="s">
        <v>44</v>
      </c>
      <c r="V163" s="151">
        <f>L163+M163</f>
        <v>0</v>
      </c>
      <c r="W163" s="151">
        <f>ROUND(L163*K163,2)</f>
        <v>0</v>
      </c>
      <c r="X163" s="151">
        <f>ROUND(M163*K163,2)</f>
        <v>0</v>
      </c>
      <c r="Y163" s="45"/>
      <c r="Z163" s="214">
        <f>Y163*K163</f>
        <v>0</v>
      </c>
      <c r="AA163" s="214">
        <v>0</v>
      </c>
      <c r="AB163" s="214">
        <f>AA163*K163</f>
        <v>0</v>
      </c>
      <c r="AC163" s="214">
        <v>0</v>
      </c>
      <c r="AD163" s="215">
        <f>AC163*K163</f>
        <v>0</v>
      </c>
      <c r="AR163" s="19" t="s">
        <v>154</v>
      </c>
      <c r="AT163" s="19" t="s">
        <v>150</v>
      </c>
      <c r="AU163" s="19" t="s">
        <v>87</v>
      </c>
      <c r="AY163" s="19" t="s">
        <v>149</v>
      </c>
      <c r="BE163" s="131">
        <f>IF(U163="základná",P163,0)</f>
        <v>0</v>
      </c>
      <c r="BF163" s="131">
        <f>IF(U163="znížená",P163,0)</f>
        <v>0</v>
      </c>
      <c r="BG163" s="131">
        <f>IF(U163="zákl. prenesená",P163,0)</f>
        <v>0</v>
      </c>
      <c r="BH163" s="131">
        <f>IF(U163="zníž. prenesená",P163,0)</f>
        <v>0</v>
      </c>
      <c r="BI163" s="131">
        <f>IF(U163="nulová",P163,0)</f>
        <v>0</v>
      </c>
      <c r="BJ163" s="19" t="s">
        <v>123</v>
      </c>
      <c r="BK163" s="131">
        <f>ROUND(V163*K163,2)</f>
        <v>0</v>
      </c>
      <c r="BL163" s="19" t="s">
        <v>154</v>
      </c>
      <c r="BM163" s="19" t="s">
        <v>265</v>
      </c>
    </row>
    <row r="164" s="1" customFormat="1" ht="16.5" customHeight="1">
      <c r="B164" s="170"/>
      <c r="C164" s="206" t="s">
        <v>266</v>
      </c>
      <c r="D164" s="206" t="s">
        <v>150</v>
      </c>
      <c r="E164" s="207" t="s">
        <v>267</v>
      </c>
      <c r="F164" s="208" t="s">
        <v>268</v>
      </c>
      <c r="G164" s="208"/>
      <c r="H164" s="208"/>
      <c r="I164" s="208"/>
      <c r="J164" s="209" t="s">
        <v>251</v>
      </c>
      <c r="K164" s="210">
        <v>50</v>
      </c>
      <c r="L164" s="211">
        <v>0</v>
      </c>
      <c r="M164" s="211">
        <v>0</v>
      </c>
      <c r="N164" s="211"/>
      <c r="O164" s="211"/>
      <c r="P164" s="212">
        <f>ROUND(V164*K164,2)</f>
        <v>0</v>
      </c>
      <c r="Q164" s="212"/>
      <c r="R164" s="174"/>
      <c r="T164" s="213" t="s">
        <v>5</v>
      </c>
      <c r="U164" s="54" t="s">
        <v>44</v>
      </c>
      <c r="V164" s="151">
        <f>L164+M164</f>
        <v>0</v>
      </c>
      <c r="W164" s="151">
        <f>ROUND(L164*K164,2)</f>
        <v>0</v>
      </c>
      <c r="X164" s="151">
        <f>ROUND(M164*K164,2)</f>
        <v>0</v>
      </c>
      <c r="Y164" s="45"/>
      <c r="Z164" s="214">
        <f>Y164*K164</f>
        <v>0</v>
      </c>
      <c r="AA164" s="214">
        <v>0</v>
      </c>
      <c r="AB164" s="214">
        <f>AA164*K164</f>
        <v>0</v>
      </c>
      <c r="AC164" s="214">
        <v>0</v>
      </c>
      <c r="AD164" s="215">
        <f>AC164*K164</f>
        <v>0</v>
      </c>
      <c r="AR164" s="19" t="s">
        <v>154</v>
      </c>
      <c r="AT164" s="19" t="s">
        <v>150</v>
      </c>
      <c r="AU164" s="19" t="s">
        <v>87</v>
      </c>
      <c r="AY164" s="19" t="s">
        <v>149</v>
      </c>
      <c r="BE164" s="131">
        <f>IF(U164="základná",P164,0)</f>
        <v>0</v>
      </c>
      <c r="BF164" s="131">
        <f>IF(U164="znížená",P164,0)</f>
        <v>0</v>
      </c>
      <c r="BG164" s="131">
        <f>IF(U164="zákl. prenesená",P164,0)</f>
        <v>0</v>
      </c>
      <c r="BH164" s="131">
        <f>IF(U164="zníž. prenesená",P164,0)</f>
        <v>0</v>
      </c>
      <c r="BI164" s="131">
        <f>IF(U164="nulová",P164,0)</f>
        <v>0</v>
      </c>
      <c r="BJ164" s="19" t="s">
        <v>123</v>
      </c>
      <c r="BK164" s="131">
        <f>ROUND(V164*K164,2)</f>
        <v>0</v>
      </c>
      <c r="BL164" s="19" t="s">
        <v>154</v>
      </c>
      <c r="BM164" s="19" t="s">
        <v>269</v>
      </c>
    </row>
    <row r="165" s="1" customFormat="1" ht="49.92" customHeight="1">
      <c r="B165" s="44"/>
      <c r="C165" s="45"/>
      <c r="D165" s="195" t="s">
        <v>270</v>
      </c>
      <c r="E165" s="45"/>
      <c r="F165" s="45"/>
      <c r="G165" s="45"/>
      <c r="H165" s="45"/>
      <c r="I165" s="45"/>
      <c r="J165" s="45"/>
      <c r="K165" s="45"/>
      <c r="L165" s="45"/>
      <c r="M165" s="218">
        <f>BK165</f>
        <v>0</v>
      </c>
      <c r="N165" s="220"/>
      <c r="O165" s="220"/>
      <c r="P165" s="220"/>
      <c r="Q165" s="220"/>
      <c r="R165" s="46"/>
      <c r="T165" s="217"/>
      <c r="U165" s="45"/>
      <c r="V165" s="45"/>
      <c r="W165" s="198">
        <f>SUM(W166:W170)</f>
        <v>0</v>
      </c>
      <c r="X165" s="198">
        <f>SUM(X166:X170)</f>
        <v>0</v>
      </c>
      <c r="Y165" s="45"/>
      <c r="Z165" s="45"/>
      <c r="AA165" s="45"/>
      <c r="AB165" s="45"/>
      <c r="AC165" s="45"/>
      <c r="AD165" s="92"/>
      <c r="AT165" s="19" t="s">
        <v>78</v>
      </c>
      <c r="AU165" s="19" t="s">
        <v>79</v>
      </c>
      <c r="AY165" s="19" t="s">
        <v>271</v>
      </c>
      <c r="BK165" s="131">
        <f>SUM(BK166:BK170)</f>
        <v>0</v>
      </c>
    </row>
    <row r="166" s="1" customFormat="1" ht="22.32" customHeight="1">
      <c r="B166" s="44"/>
      <c r="C166" s="221" t="s">
        <v>5</v>
      </c>
      <c r="D166" s="221" t="s">
        <v>150</v>
      </c>
      <c r="E166" s="222" t="s">
        <v>5</v>
      </c>
      <c r="F166" s="223" t="s">
        <v>5</v>
      </c>
      <c r="G166" s="223"/>
      <c r="H166" s="223"/>
      <c r="I166" s="223"/>
      <c r="J166" s="224" t="s">
        <v>5</v>
      </c>
      <c r="K166" s="210"/>
      <c r="L166" s="210"/>
      <c r="M166" s="210"/>
      <c r="N166" s="225"/>
      <c r="O166" s="225"/>
      <c r="P166" s="226">
        <f>BK166</f>
        <v>0</v>
      </c>
      <c r="Q166" s="226"/>
      <c r="R166" s="46"/>
      <c r="T166" s="213" t="s">
        <v>5</v>
      </c>
      <c r="U166" s="227" t="s">
        <v>44</v>
      </c>
      <c r="V166" s="151">
        <f>L166+M166</f>
        <v>0</v>
      </c>
      <c r="W166" s="228">
        <f>L166*K166</f>
        <v>0</v>
      </c>
      <c r="X166" s="228">
        <f>M166*K166</f>
        <v>0</v>
      </c>
      <c r="Y166" s="45"/>
      <c r="Z166" s="45"/>
      <c r="AA166" s="45"/>
      <c r="AB166" s="45"/>
      <c r="AC166" s="45"/>
      <c r="AD166" s="92"/>
      <c r="AT166" s="19" t="s">
        <v>271</v>
      </c>
      <c r="AU166" s="19" t="s">
        <v>87</v>
      </c>
      <c r="AY166" s="19" t="s">
        <v>271</v>
      </c>
      <c r="BE166" s="131">
        <f>IF(U166="základná",P166,0)</f>
        <v>0</v>
      </c>
      <c r="BF166" s="131">
        <f>IF(U166="znížená",P166,0)</f>
        <v>0</v>
      </c>
      <c r="BG166" s="131">
        <f>IF(U166="zákl. prenesená",P166,0)</f>
        <v>0</v>
      </c>
      <c r="BH166" s="131">
        <f>IF(U166="zníž. prenesená",P166,0)</f>
        <v>0</v>
      </c>
      <c r="BI166" s="131">
        <f>IF(U166="nulová",P166,0)</f>
        <v>0</v>
      </c>
      <c r="BJ166" s="19" t="s">
        <v>123</v>
      </c>
      <c r="BK166" s="131">
        <f>V166*K166</f>
        <v>0</v>
      </c>
    </row>
    <row r="167" s="1" customFormat="1" ht="22.32" customHeight="1">
      <c r="B167" s="44"/>
      <c r="C167" s="221" t="s">
        <v>5</v>
      </c>
      <c r="D167" s="221" t="s">
        <v>150</v>
      </c>
      <c r="E167" s="222" t="s">
        <v>5</v>
      </c>
      <c r="F167" s="223" t="s">
        <v>5</v>
      </c>
      <c r="G167" s="223"/>
      <c r="H167" s="223"/>
      <c r="I167" s="223"/>
      <c r="J167" s="224" t="s">
        <v>5</v>
      </c>
      <c r="K167" s="210"/>
      <c r="L167" s="210"/>
      <c r="M167" s="210"/>
      <c r="N167" s="225"/>
      <c r="O167" s="225"/>
      <c r="P167" s="226">
        <f>BK167</f>
        <v>0</v>
      </c>
      <c r="Q167" s="226"/>
      <c r="R167" s="46"/>
      <c r="T167" s="213" t="s">
        <v>5</v>
      </c>
      <c r="U167" s="227" t="s">
        <v>44</v>
      </c>
      <c r="V167" s="151">
        <f>L167+M167</f>
        <v>0</v>
      </c>
      <c r="W167" s="228">
        <f>L167*K167</f>
        <v>0</v>
      </c>
      <c r="X167" s="228">
        <f>M167*K167</f>
        <v>0</v>
      </c>
      <c r="Y167" s="45"/>
      <c r="Z167" s="45"/>
      <c r="AA167" s="45"/>
      <c r="AB167" s="45"/>
      <c r="AC167" s="45"/>
      <c r="AD167" s="92"/>
      <c r="AT167" s="19" t="s">
        <v>271</v>
      </c>
      <c r="AU167" s="19" t="s">
        <v>87</v>
      </c>
      <c r="AY167" s="19" t="s">
        <v>271</v>
      </c>
      <c r="BE167" s="131">
        <f>IF(U167="základná",P167,0)</f>
        <v>0</v>
      </c>
      <c r="BF167" s="131">
        <f>IF(U167="znížená",P167,0)</f>
        <v>0</v>
      </c>
      <c r="BG167" s="131">
        <f>IF(U167="zákl. prenesená",P167,0)</f>
        <v>0</v>
      </c>
      <c r="BH167" s="131">
        <f>IF(U167="zníž. prenesená",P167,0)</f>
        <v>0</v>
      </c>
      <c r="BI167" s="131">
        <f>IF(U167="nulová",P167,0)</f>
        <v>0</v>
      </c>
      <c r="BJ167" s="19" t="s">
        <v>123</v>
      </c>
      <c r="BK167" s="131">
        <f>V167*K167</f>
        <v>0</v>
      </c>
    </row>
    <row r="168" s="1" customFormat="1" ht="22.32" customHeight="1">
      <c r="B168" s="44"/>
      <c r="C168" s="221" t="s">
        <v>5</v>
      </c>
      <c r="D168" s="221" t="s">
        <v>150</v>
      </c>
      <c r="E168" s="222" t="s">
        <v>5</v>
      </c>
      <c r="F168" s="223" t="s">
        <v>5</v>
      </c>
      <c r="G168" s="223"/>
      <c r="H168" s="223"/>
      <c r="I168" s="223"/>
      <c r="J168" s="224" t="s">
        <v>5</v>
      </c>
      <c r="K168" s="210"/>
      <c r="L168" s="210"/>
      <c r="M168" s="210"/>
      <c r="N168" s="225"/>
      <c r="O168" s="225"/>
      <c r="P168" s="226">
        <f>BK168</f>
        <v>0</v>
      </c>
      <c r="Q168" s="226"/>
      <c r="R168" s="46"/>
      <c r="T168" s="213" t="s">
        <v>5</v>
      </c>
      <c r="U168" s="227" t="s">
        <v>44</v>
      </c>
      <c r="V168" s="151">
        <f>L168+M168</f>
        <v>0</v>
      </c>
      <c r="W168" s="228">
        <f>L168*K168</f>
        <v>0</v>
      </c>
      <c r="X168" s="228">
        <f>M168*K168</f>
        <v>0</v>
      </c>
      <c r="Y168" s="45"/>
      <c r="Z168" s="45"/>
      <c r="AA168" s="45"/>
      <c r="AB168" s="45"/>
      <c r="AC168" s="45"/>
      <c r="AD168" s="92"/>
      <c r="AT168" s="19" t="s">
        <v>271</v>
      </c>
      <c r="AU168" s="19" t="s">
        <v>87</v>
      </c>
      <c r="AY168" s="19" t="s">
        <v>271</v>
      </c>
      <c r="BE168" s="131">
        <f>IF(U168="základná",P168,0)</f>
        <v>0</v>
      </c>
      <c r="BF168" s="131">
        <f>IF(U168="znížená",P168,0)</f>
        <v>0</v>
      </c>
      <c r="BG168" s="131">
        <f>IF(U168="zákl. prenesená",P168,0)</f>
        <v>0</v>
      </c>
      <c r="BH168" s="131">
        <f>IF(U168="zníž. prenesená",P168,0)</f>
        <v>0</v>
      </c>
      <c r="BI168" s="131">
        <f>IF(U168="nulová",P168,0)</f>
        <v>0</v>
      </c>
      <c r="BJ168" s="19" t="s">
        <v>123</v>
      </c>
      <c r="BK168" s="131">
        <f>V168*K168</f>
        <v>0</v>
      </c>
    </row>
    <row r="169" s="1" customFormat="1" ht="22.32" customHeight="1">
      <c r="B169" s="44"/>
      <c r="C169" s="221" t="s">
        <v>5</v>
      </c>
      <c r="D169" s="221" t="s">
        <v>150</v>
      </c>
      <c r="E169" s="222" t="s">
        <v>5</v>
      </c>
      <c r="F169" s="223" t="s">
        <v>5</v>
      </c>
      <c r="G169" s="223"/>
      <c r="H169" s="223"/>
      <c r="I169" s="223"/>
      <c r="J169" s="224" t="s">
        <v>5</v>
      </c>
      <c r="K169" s="210"/>
      <c r="L169" s="210"/>
      <c r="M169" s="210"/>
      <c r="N169" s="225"/>
      <c r="O169" s="225"/>
      <c r="P169" s="226">
        <f>BK169</f>
        <v>0</v>
      </c>
      <c r="Q169" s="226"/>
      <c r="R169" s="46"/>
      <c r="T169" s="213" t="s">
        <v>5</v>
      </c>
      <c r="U169" s="227" t="s">
        <v>44</v>
      </c>
      <c r="V169" s="151">
        <f>L169+M169</f>
        <v>0</v>
      </c>
      <c r="W169" s="228">
        <f>L169*K169</f>
        <v>0</v>
      </c>
      <c r="X169" s="228">
        <f>M169*K169</f>
        <v>0</v>
      </c>
      <c r="Y169" s="45"/>
      <c r="Z169" s="45"/>
      <c r="AA169" s="45"/>
      <c r="AB169" s="45"/>
      <c r="AC169" s="45"/>
      <c r="AD169" s="92"/>
      <c r="AT169" s="19" t="s">
        <v>271</v>
      </c>
      <c r="AU169" s="19" t="s">
        <v>87</v>
      </c>
      <c r="AY169" s="19" t="s">
        <v>271</v>
      </c>
      <c r="BE169" s="131">
        <f>IF(U169="základná",P169,0)</f>
        <v>0</v>
      </c>
      <c r="BF169" s="131">
        <f>IF(U169="znížená",P169,0)</f>
        <v>0</v>
      </c>
      <c r="BG169" s="131">
        <f>IF(U169="zákl. prenesená",P169,0)</f>
        <v>0</v>
      </c>
      <c r="BH169" s="131">
        <f>IF(U169="zníž. prenesená",P169,0)</f>
        <v>0</v>
      </c>
      <c r="BI169" s="131">
        <f>IF(U169="nulová",P169,0)</f>
        <v>0</v>
      </c>
      <c r="BJ169" s="19" t="s">
        <v>123</v>
      </c>
      <c r="BK169" s="131">
        <f>V169*K169</f>
        <v>0</v>
      </c>
    </row>
    <row r="170" s="1" customFormat="1" ht="22.32" customHeight="1">
      <c r="B170" s="44"/>
      <c r="C170" s="221" t="s">
        <v>5</v>
      </c>
      <c r="D170" s="221" t="s">
        <v>150</v>
      </c>
      <c r="E170" s="222" t="s">
        <v>5</v>
      </c>
      <c r="F170" s="223" t="s">
        <v>5</v>
      </c>
      <c r="G170" s="223"/>
      <c r="H170" s="223"/>
      <c r="I170" s="223"/>
      <c r="J170" s="224" t="s">
        <v>5</v>
      </c>
      <c r="K170" s="210"/>
      <c r="L170" s="210"/>
      <c r="M170" s="210"/>
      <c r="N170" s="225"/>
      <c r="O170" s="225"/>
      <c r="P170" s="226">
        <f>BK170</f>
        <v>0</v>
      </c>
      <c r="Q170" s="226"/>
      <c r="R170" s="46"/>
      <c r="T170" s="213" t="s">
        <v>5</v>
      </c>
      <c r="U170" s="227" t="s">
        <v>44</v>
      </c>
      <c r="V170" s="229">
        <f>L170+M170</f>
        <v>0</v>
      </c>
      <c r="W170" s="230">
        <f>L170*K170</f>
        <v>0</v>
      </c>
      <c r="X170" s="230">
        <f>M170*K170</f>
        <v>0</v>
      </c>
      <c r="Y170" s="70"/>
      <c r="Z170" s="70"/>
      <c r="AA170" s="70"/>
      <c r="AB170" s="70"/>
      <c r="AC170" s="70"/>
      <c r="AD170" s="72"/>
      <c r="AT170" s="19" t="s">
        <v>271</v>
      </c>
      <c r="AU170" s="19" t="s">
        <v>87</v>
      </c>
      <c r="AY170" s="19" t="s">
        <v>271</v>
      </c>
      <c r="BE170" s="131">
        <f>IF(U170="základná",P170,0)</f>
        <v>0</v>
      </c>
      <c r="BF170" s="131">
        <f>IF(U170="znížená",P170,0)</f>
        <v>0</v>
      </c>
      <c r="BG170" s="131">
        <f>IF(U170="zákl. prenesená",P170,0)</f>
        <v>0</v>
      </c>
      <c r="BH170" s="131">
        <f>IF(U170="zníž. prenesená",P170,0)</f>
        <v>0</v>
      </c>
      <c r="BI170" s="131">
        <f>IF(U170="nulová",P170,0)</f>
        <v>0</v>
      </c>
      <c r="BJ170" s="19" t="s">
        <v>123</v>
      </c>
      <c r="BK170" s="131">
        <f>V170*K170</f>
        <v>0</v>
      </c>
    </row>
    <row r="171" s="1" customFormat="1" ht="6.96" customHeight="1">
      <c r="B171" s="73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5"/>
    </row>
  </sheetData>
  <mergeCells count="20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H94:J94"/>
    <mergeCell ref="K94:L94"/>
    <mergeCell ref="M94:Q94"/>
    <mergeCell ref="M96:Q96"/>
    <mergeCell ref="D97:H97"/>
    <mergeCell ref="M97:Q97"/>
    <mergeCell ref="D98:H98"/>
    <mergeCell ref="M98:Q98"/>
    <mergeCell ref="D99:H99"/>
    <mergeCell ref="M99:Q99"/>
    <mergeCell ref="D100:H100"/>
    <mergeCell ref="M100:Q100"/>
    <mergeCell ref="D101:H101"/>
    <mergeCell ref="M101:Q101"/>
    <mergeCell ref="M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P120:Q120"/>
    <mergeCell ref="M120:O120"/>
    <mergeCell ref="F124:I124"/>
    <mergeCell ref="P124:Q124"/>
    <mergeCell ref="M124:O124"/>
    <mergeCell ref="F125:I125"/>
    <mergeCell ref="F126:I126"/>
    <mergeCell ref="P126:Q126"/>
    <mergeCell ref="M126:O126"/>
    <mergeCell ref="F127:I127"/>
    <mergeCell ref="P127:Q127"/>
    <mergeCell ref="M127:O127"/>
    <mergeCell ref="F128:I128"/>
    <mergeCell ref="P128:Q128"/>
    <mergeCell ref="M128:O128"/>
    <mergeCell ref="F130:I130"/>
    <mergeCell ref="P130:Q130"/>
    <mergeCell ref="M130:O130"/>
    <mergeCell ref="F131:I131"/>
    <mergeCell ref="F132:I132"/>
    <mergeCell ref="P132:Q132"/>
    <mergeCell ref="M132:O132"/>
    <mergeCell ref="F133:I133"/>
    <mergeCell ref="P133:Q133"/>
    <mergeCell ref="M133:O133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38:I138"/>
    <mergeCell ref="P138:Q138"/>
    <mergeCell ref="M138:O138"/>
    <mergeCell ref="F139:I139"/>
    <mergeCell ref="P139:Q139"/>
    <mergeCell ref="M139:O139"/>
    <mergeCell ref="F140:I140"/>
    <mergeCell ref="P140:Q140"/>
    <mergeCell ref="M140:O140"/>
    <mergeCell ref="F141:I141"/>
    <mergeCell ref="P141:Q141"/>
    <mergeCell ref="M141:O141"/>
    <mergeCell ref="F142:I142"/>
    <mergeCell ref="P142:Q142"/>
    <mergeCell ref="M142:O142"/>
    <mergeCell ref="F143:I143"/>
    <mergeCell ref="P143:Q143"/>
    <mergeCell ref="M143:O143"/>
    <mergeCell ref="F145:I145"/>
    <mergeCell ref="P145:Q145"/>
    <mergeCell ref="M145:O145"/>
    <mergeCell ref="F146:I146"/>
    <mergeCell ref="F147:I147"/>
    <mergeCell ref="P147:Q147"/>
    <mergeCell ref="M147:O147"/>
    <mergeCell ref="F148:I148"/>
    <mergeCell ref="F149:I149"/>
    <mergeCell ref="P149:Q149"/>
    <mergeCell ref="M149:O149"/>
    <mergeCell ref="F150:I150"/>
    <mergeCell ref="F151:I151"/>
    <mergeCell ref="P151:Q151"/>
    <mergeCell ref="M151:O151"/>
    <mergeCell ref="F152:I152"/>
    <mergeCell ref="F153:I153"/>
    <mergeCell ref="P153:Q153"/>
    <mergeCell ref="M153:O153"/>
    <mergeCell ref="F154:I154"/>
    <mergeCell ref="F155:I155"/>
    <mergeCell ref="P155:Q155"/>
    <mergeCell ref="M155:O155"/>
    <mergeCell ref="F156:I156"/>
    <mergeCell ref="F157:I157"/>
    <mergeCell ref="P157:Q157"/>
    <mergeCell ref="M157:O157"/>
    <mergeCell ref="F158:I158"/>
    <mergeCell ref="F159:I159"/>
    <mergeCell ref="P159:Q159"/>
    <mergeCell ref="M159:O159"/>
    <mergeCell ref="F160:I160"/>
    <mergeCell ref="P160:Q160"/>
    <mergeCell ref="M160:O160"/>
    <mergeCell ref="F162:I162"/>
    <mergeCell ref="P162:Q162"/>
    <mergeCell ref="M162:O162"/>
    <mergeCell ref="F163:I163"/>
    <mergeCell ref="P163:Q163"/>
    <mergeCell ref="M163:O163"/>
    <mergeCell ref="F164:I164"/>
    <mergeCell ref="P164:Q164"/>
    <mergeCell ref="M164:O164"/>
    <mergeCell ref="F166:I166"/>
    <mergeCell ref="P166:Q166"/>
    <mergeCell ref="M166:O166"/>
    <mergeCell ref="F167:I167"/>
    <mergeCell ref="P167:Q167"/>
    <mergeCell ref="M167:O167"/>
    <mergeCell ref="F168:I168"/>
    <mergeCell ref="P168:Q168"/>
    <mergeCell ref="M168:O168"/>
    <mergeCell ref="F169:I169"/>
    <mergeCell ref="P169:Q169"/>
    <mergeCell ref="M169:O169"/>
    <mergeCell ref="F170:I170"/>
    <mergeCell ref="P170:Q170"/>
    <mergeCell ref="M170:O170"/>
    <mergeCell ref="M121:Q121"/>
    <mergeCell ref="M122:Q122"/>
    <mergeCell ref="M123:Q123"/>
    <mergeCell ref="M129:Q129"/>
    <mergeCell ref="M144:Q144"/>
    <mergeCell ref="M161:Q161"/>
    <mergeCell ref="M165:Q165"/>
    <mergeCell ref="H1:K1"/>
    <mergeCell ref="S2:AF2"/>
  </mergeCells>
  <dataValidations count="2">
    <dataValidation type="list" allowBlank="1" showInputMessage="1" showErrorMessage="1" error="Povolené sú hodnoty K, M." sqref="D166:D171">
      <formula1>"K, M"</formula1>
    </dataValidation>
    <dataValidation type="list" allowBlank="1" showInputMessage="1" showErrorMessage="1" error="Povolené sú hodnoty základná, znížená, nulová." sqref="U166:U171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Macijevic Peter Ing.</dc:creator>
  <cp:lastModifiedBy>Macijevic Peter Ing.</cp:lastModifiedBy>
  <dcterms:created xsi:type="dcterms:W3CDTF">2017-12-14T09:45:51Z</dcterms:created>
  <dcterms:modified xsi:type="dcterms:W3CDTF">2017-12-14T09:45:53Z</dcterms:modified>
</cp:coreProperties>
</file>